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60" documentId="120_S{2AC9BD13-BADA-5192-A53E-5A8FF88502F6}" xr6:coauthVersionLast="47" xr6:coauthVersionMax="47" xr10:uidLastSave="{AB852A2B-D6B2-47EA-9F7A-004F2F9C555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<sst xmlns="http://schemas.openxmlformats.org/spreadsheetml/2006/main" count="181536" uniqueCount="39147">
  <si>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</si>
  <si>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</si>
  <si>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</si>
  <si>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</si>
  <si>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</si>
  <si>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</si>
  <si>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</si>
  <si>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</si>
  <si>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</si>
  <si>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</si>
  <si>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</si>
  <si>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</si>
  <si>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</si>
  <si>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</si>
  <si>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</si>
  <si>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</si>
  <si>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</si>
  <si>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</si>
  <si>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</si>
  <si>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</si>
  <si>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</si>
  <si>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</si>
  <si>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</si>
  <si>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</si>
  <si>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</si>
  <si>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</si>
  <si>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</si>
  <si>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</si>
  <si>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</si>
  <si>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</si>
  <si>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</si>
  <si>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</si>
  <si>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</si>
  <si>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</si>
  <si>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</si>
  <si>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</si>
  <si>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</si>
  <si>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</si>
  <si>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</si>
  <si>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</si>
  <si>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</si>
  <si>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</si>
  <si>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</si>
  <si>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</si>
  <si>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</si>
  <si>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</si>
  <si>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</si>
  <si>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</si>
  <si>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</si>
  <si>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</si>
  <si>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</si>
  <si>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</si>
  <si>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</si>
  <si>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</si>
  <si>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</si>
  <si>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</si>
  <si>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</si>
  <si>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</si>
  <si>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</si>
  <si>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</si>
  <si>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</si>
  <si>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</si>
  <si>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</si>
  <si>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</si>
  <si>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</si>
  <si>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</si>
  <si>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</si>
  <si>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</si>
  <si>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</si>
  <si>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</si>
  <si>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</si>
  <si>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</si>
  <si>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</si>
  <si>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</si>
  <si>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</si>
  <si>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</si>
  <si>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</si>
  <si>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</si>
  <si>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</si>
  <si>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</si>
  <si>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</si>
  <si>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</si>
  <si>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</si>
  <si>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</si>
  <si>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</si>
  <si>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</si>
  <si>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</si>
  <si>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</si>
  <si>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</si>
  <si>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</si>
  <si>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</si>
  <si>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</si>
  <si>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</si>
  <si>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</si>
  <si>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</si>
  <si>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</si>
  <si>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</si>
  <si>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</si>
  <si>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</si>
  <si>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</si>
  <si>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</si>
  <si>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</si>
  <si>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</si>
  <si>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</si>
  <si>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</si>
  <si>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</si>
  <si>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</si>
  <si>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</si>
  <si>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</si>
  <si>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</si>
  <si>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</si>
  <si>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</si>
  <si>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</si>
  <si>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</si>
  <si>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</si>
  <si>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</si>
  <si>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</si>
  <si>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</si>
  <si>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</si>
  <si>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</si>
  <si>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</si>
  <si>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</si>
  <si>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</si>
  <si>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</si>
  <si>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</si>
  <si>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</si>
  <si>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</si>
  <si>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</si>
  <si>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</si>
  <si>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</si>
  <si>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</si>
  <si>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</si>
  <si>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</si>
  <si>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</si>
  <si>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</si>
  <si>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</si>
  <si>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</si>
  <si>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</si>
  <si>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</si>
  <si>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</si>
  <si>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</si>
  <si>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</si>
  <si>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</si>
  <si>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</si>
  <si>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</si>
  <si>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</si>
  <si>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</si>
  <si>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</si>
  <si>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</si>
  <si>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</si>
  <si>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</si>
  <si>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</si>
  <si>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</si>
  <si>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</si>
  <si>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</si>
  <si>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</si>
  <si>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</si>
  <si>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</si>
  <si>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</si>
  <si>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</si>
  <si>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</si>
  <si>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</si>
  <si>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</si>
  <si>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</si>
  <si>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</si>
  <si>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</si>
  <si>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</si>
  <si>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</si>
  <si>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</si>
  <si>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</si>
  <si>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</si>
  <si>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</si>
  <si>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</si>
  <si>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</si>
  <si>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</si>
  <si>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</si>
  <si>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</si>
  <si>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</si>
  <si>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</si>
  <si>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</si>
  <si>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</si>
  <si>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</si>
  <si>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</si>
  <si>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</si>
  <si>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</si>
  <si>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</si>
  <si>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</si>
  <si>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</si>
  <si>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</si>
  <si>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</si>
  <si>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</si>
  <si>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</si>
  <si>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</si>
  <si>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</si>
  <si>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</si>
  <si>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</si>
  <si>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</si>
  <si>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</si>
  <si>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</si>
  <si>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</si>
  <si>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</si>
  <si>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</si>
  <si>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</si>
  <si>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</si>
  <si>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</si>
  <si>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</si>
  <si>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</si>
  <si>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</si>
  <si>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</si>
  <si>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</si>
  <si>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</si>
  <si>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</si>
  <si>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</si>
  <si>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</si>
  <si>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</si>
  <si>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</si>
  <si>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</si>
  <si>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</si>
  <si>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</si>
  <si>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</si>
  <si>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</si>
  <si>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</si>
  <si>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</si>
  <si>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</si>
  <si>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</si>
  <si>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</si>
  <si>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</si>
  <si>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</si>
  <si>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</si>
  <si>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</si>
  <si>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</si>
  <si>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</si>
  <si>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</si>
  <si>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</si>
  <si>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</si>
  <si>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</si>
  <si>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</si>
  <si>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</si>
  <si>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</si>
  <si>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</si>
  <si>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</si>
  <si>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</si>
  <si>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</si>
  <si>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</si>
  <si>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</si>
  <si>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</si>
  <si>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</si>
  <si>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</si>
  <si>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</si>
  <si>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</si>
  <si>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</si>
  <si>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</si>
  <si>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</si>
  <si>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</si>
  <si>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</si>
  <si>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</si>
  <si>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</si>
  <si>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</si>
  <si>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</si>
  <si>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</si>
  <si>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</si>
  <si>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</si>
  <si>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</si>
  <si>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</si>
  <si>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</si>
  <si>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</si>
  <si>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</si>
  <si>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</si>
  <si>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</si>
  <si>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</si>
  <si>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</si>
  <si>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</si>
  <si>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</si>
  <si>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</si>
  <si>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</si>
  <si>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</si>
  <si>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</si>
  <si>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</si>
  <si>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</si>
  <si>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</si>
  <si>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</si>
  <si>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</si>
  <si>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</si>
  <si>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</si>
  <si>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</si>
  <si>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</si>
  <si>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</si>
  <si>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</si>
  <si>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</si>
  <si>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</si>
  <si>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</si>
  <si>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</si>
  <si>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</si>
  <si>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</si>
  <si>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</si>
  <si>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</si>
  <si>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</si>
  <si>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</si>
  <si>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</si>
  <si>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</si>
  <si>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</si>
  <si>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</si>
  <si>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</si>
  <si>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</si>
  <si>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</si>
  <si>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</si>
  <si>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</si>
  <si>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</si>
  <si>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</si>
  <si>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</si>
  <si>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</si>
  <si>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</si>
  <si>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</si>
  <si>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</si>
  <si>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</si>
  <si>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</si>
  <si>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</si>
  <si>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</si>
  <si>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</si>
  <si>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</si>
  <si>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</si>
  <si>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</si>
  <si>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</si>
  <si>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</si>
  <si>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</si>
  <si>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</si>
  <si>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</si>
  <si>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</si>
  <si>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</si>
  <si>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</si>
  <si>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</si>
  <si>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</si>
  <si>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</si>
  <si>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</si>
  <si>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</si>
  <si>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</si>
  <si>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</si>
  <si>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</si>
  <si>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</si>
  <si>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</si>
  <si>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</si>
  <si>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</si>
  <si>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</si>
  <si>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</si>
  <si>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</si>
  <si>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</si>
  <si>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</si>
  <si>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</si>
  <si>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</si>
  <si>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</si>
  <si>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</si>
  <si>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</si>
  <si>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</si>
  <si>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</si>
  <si>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</si>
  <si>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</si>
  <si>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</si>
  <si>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</si>
  <si>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</si>
  <si>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</si>
  <si>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</si>
  <si>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</si>
  <si>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</si>
  <si>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</si>
  <si>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</si>
  <si>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</si>
  <si>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</si>
  <si>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</si>
  <si>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</si>
  <si>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</si>
  <si>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</si>
  <si>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</si>
  <si>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</si>
  <si>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</si>
  <si>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</si>
  <si>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</si>
  <si>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</si>
  <si>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</si>
  <si>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</si>
  <si>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</si>
  <si>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</si>
  <si>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</si>
  <si>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</si>
  <si>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</si>
  <si>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</si>
  <si>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</si>
  <si>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</si>
  <si>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</si>
  <si>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</si>
  <si>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</si>
  <si>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</si>
  <si>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</si>
  <si>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</si>
  <si>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</si>
  <si>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</si>
  <si>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</si>
  <si>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</si>
  <si>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</si>
  <si>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</si>
  <si>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</si>
  <si>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</si>
  <si>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</si>
  <si>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</si>
  <si>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</si>
  <si>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</si>
  <si>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</si>
  <si>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</si>
  <si>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</si>
  <si>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</si>
  <si>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</si>
  <si>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</si>
  <si>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</si>
  <si>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</si>
  <si>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</si>
  <si>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</si>
  <si>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</si>
  <si>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</si>
  <si>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</si>
  <si>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</si>
  <si>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</si>
  <si>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</si>
  <si>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</si>
  <si>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</si>
  <si>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</si>
  <si>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</si>
  <si>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</si>
  <si>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</si>
  <si>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</si>
  <si>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</si>
  <si>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</si>
  <si>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</si>
  <si>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</si>
  <si>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</si>
  <si>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</si>
  <si>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</si>
  <si>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</si>
  <si>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</si>
  <si>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</si>
  <si>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</si>
  <si>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</si>
  <si>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</si>
  <si>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</si>
  <si>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</si>
  <si>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</si>
  <si>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</si>
  <si>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</si>
  <si>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</si>
  <si>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</si>
  <si>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</si>
  <si>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</si>
  <si>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</si>
  <si>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</si>
  <si>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</si>
  <si>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</si>
  <si>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</si>
  <si>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</si>
  <si>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</si>
  <si>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</si>
  <si>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</si>
  <si>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</si>
  <si>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</si>
  <si>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</si>
  <si>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</si>
  <si>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</si>
  <si>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</si>
  <si>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</si>
  <si>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</si>
  <si>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</si>
  <si>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</si>
  <si>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</si>
  <si>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</si>
  <si>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</si>
  <si>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</si>
  <si>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</si>
  <si>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</si>
  <si>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</si>
  <si>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</si>
  <si>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</si>
  <si>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</si>
  <si>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</si>
  <si>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</si>
  <si>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</si>
  <si>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</si>
  <si>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</si>
  <si>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</si>
  <si>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</si>
  <si>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</si>
  <si>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</si>
  <si>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</si>
  <si>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</si>
  <si>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</si>
  <si>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</si>
  <si>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</si>
  <si>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</si>
  <si>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</si>
  <si>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</si>
  <si>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</si>
  <si>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</si>
  <si>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</si>
  <si>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</si>
  <si>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</si>
  <si>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</si>
  <si>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</si>
  <si>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</si>
  <si>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</si>
  <si>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</si>
  <si>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</si>
  <si>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</si>
  <si>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</si>
  <si>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</si>
  <si>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</si>
  <si>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</si>
  <si>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</si>
  <si>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</si>
  <si>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</si>
  <si>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</si>
  <si>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</si>
  <si>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</si>
  <si>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</si>
  <si>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</si>
  <si>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</si>
  <si>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</si>
  <si>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</si>
  <si>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</si>
  <si>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</si>
  <si>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</si>
  <si>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</si>
  <si>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</si>
  <si>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</si>
  <si>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</si>
  <si>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</si>
  <si>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</si>
  <si>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</si>
  <si>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</si>
  <si>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</si>
  <si>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</si>
  <si>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</si>
  <si>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</si>
  <si>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</si>
  <si>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</si>
  <si>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</si>
  <si>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</si>
  <si>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</si>
  <si>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</si>
  <si>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</si>
  <si>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</si>
  <si>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</si>
  <si>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</si>
  <si>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</si>
  <si>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</si>
  <si>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</si>
  <si>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</si>
  <si>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</si>
  <si>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</si>
  <si>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</si>
  <si>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</si>
  <si>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</si>
  <si>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</si>
  <si>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</si>
  <si>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</si>
  <si>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</si>
  <si>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</si>
  <si>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</si>
  <si>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</si>
  <si>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</si>
  <si>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</si>
  <si>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</si>
  <si>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</si>
  <si>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</si>
  <si>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</si>
  <si>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</si>
  <si>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</si>
  <si>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</si>
  <si>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</si>
  <si>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</si>
  <si>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</si>
  <si>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</si>
  <si>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</si>
  <si>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</si>
  <si>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</si>
  <si>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</si>
  <si>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</si>
  <si>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</si>
  <si>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</si>
  <si>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</si>
  <si>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</si>
  <si>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</si>
  <si>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</si>
  <si>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</si>
  <si>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</si>
  <si>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</si>
  <si>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</si>
  <si>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</si>
  <si>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</si>
  <si>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</si>
  <si>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</si>
  <si>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</si>
  <si>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</si>
  <si>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</si>
  <si>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</si>
  <si>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</si>
  <si>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</si>
  <si>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</si>
  <si>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</si>
  <si>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</si>
  <si>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</si>
  <si>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</si>
  <si>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</si>
  <si>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</si>
  <si>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</si>
  <si>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</si>
  <si>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</si>
  <si>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</si>
  <si>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</si>
  <si>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</si>
  <si>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</si>
  <si>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</si>
  <si>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</si>
  <si>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</si>
  <si>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</si>
  <si>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</si>
  <si>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</si>
  <si>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</si>
  <si>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</si>
  <si>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</si>
  <si>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</si>
  <si>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</si>
  <si>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</si>
  <si>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</si>
  <si>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</si>
  <si>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</si>
  <si>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</si>
  <si>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</si>
  <si>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</si>
  <si>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</si>
  <si>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</si>
  <si>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</si>
  <si>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</si>
  <si>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</si>
  <si>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</si>
  <si>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</si>
  <si>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</si>
  <si>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</si>
  <si>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</si>
  <si>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</si>
  <si>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</si>
  <si>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</si>
  <si>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</si>
  <si>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</si>
  <si>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</si>
  <si>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</si>
  <si>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</si>
  <si>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</si>
  <si>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</si>
  <si>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</si>
  <si>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</si>
  <si>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</si>
  <si>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</si>
  <si>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</si>
  <si>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</si>
  <si>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</si>
  <si>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</si>
  <si>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</si>
  <si>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</si>
  <si>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</si>
  <si>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</si>
  <si>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</si>
  <si>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</si>
  <si>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</si>
  <si>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</si>
  <si>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</si>
  <si>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</si>
  <si>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</si>
  <si>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</si>
  <si>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</si>
  <si>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</si>
  <si>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</si>
  <si>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</si>
  <si>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</si>
  <si>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</si>
  <si>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</si>
  <si>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</si>
  <si>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</si>
  <si>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</si>
  <si>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</si>
  <si>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</si>
  <si>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</si>
  <si>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</si>
  <si>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</si>
  <si>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</si>
  <si>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</si>
  <si>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</si>
  <si>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</si>
  <si>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</si>
  <si>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</si>
  <si>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</si>
  <si>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</si>
  <si>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</si>
  <si>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</si>
  <si>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</si>
  <si>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</si>
  <si>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</si>
  <si>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</si>
  <si>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</si>
  <si>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</si>
  <si>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</si>
  <si>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</si>
  <si>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</si>
  <si>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</si>
  <si>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</si>
  <si>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</si>
  <si>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</si>
  <si>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</si>
  <si>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</si>
  <si>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</si>
  <si>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</si>
  <si>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</si>
  <si>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</si>
  <si>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</si>
  <si>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</si>
  <si>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</si>
  <si>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</si>
  <si>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</si>
  <si>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</si>
  <si>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</si>
  <si>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</si>
  <si>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</si>
  <si>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</si>
  <si>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</si>
  <si>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</si>
  <si>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</si>
  <si>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</si>
  <si>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</si>
  <si>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</si>
  <si>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</si>
  <si>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</si>
  <si>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</si>
  <si>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</si>
  <si>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</si>
  <si>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</si>
  <si>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</si>
  <si>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</si>
  <si>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</si>
  <si>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</si>
  <si>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</si>
  <si>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</si>
  <si>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</si>
  <si>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</si>
  <si>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</si>
  <si>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</si>
  <si>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</si>
  <si>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</si>
  <si>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</si>
  <si>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</si>
  <si>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</si>
  <si>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</si>
  <si>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</si>
  <si>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</si>
  <si>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</si>
  <si>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</si>
  <si>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</si>
  <si>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</si>
  <si>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</si>
  <si>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</si>
  <si>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</si>
  <si>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</si>
  <si>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</si>
  <si>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</si>
  <si>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</si>
  <si>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</si>
  <si>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</si>
  <si>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</si>
  <si>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</si>
  <si>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</si>
  <si>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</si>
  <si>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</si>
  <si>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</si>
  <si>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</si>
  <si>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</si>
  <si>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</si>
  <si>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</si>
  <si>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</si>
  <si>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</si>
  <si>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</si>
  <si>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</si>
  <si>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</si>
  <si>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</si>
  <si>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</si>
  <si>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</si>
  <si>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</si>
  <si>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</si>
  <si>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</si>
  <si>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</si>
  <si>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</si>
  <si>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</si>
  <si>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</si>
  <si>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</si>
  <si>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</si>
  <si>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</si>
  <si>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</si>
  <si>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</si>
  <si>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</si>
  <si>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</si>
  <si>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</si>
  <si>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</si>
  <si>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</si>
  <si>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</si>
  <si>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</si>
  <si>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</si>
  <si>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</si>
  <si>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</si>
  <si>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</si>
  <si>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</si>
  <si>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</si>
  <si>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</si>
  <si>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</si>
  <si>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</si>
  <si>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</si>
  <si>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</si>
  <si>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</si>
  <si>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</si>
  <si>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</si>
  <si>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</si>
  <si>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</si>
  <si>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</si>
  <si>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</si>
  <si>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</si>
  <si>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</si>
  <si>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</si>
  <si>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</si>
  <si>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</si>
  <si>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</si>
  <si>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</si>
  <si>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</si>
  <si>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</si>
  <si>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</si>
  <si>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</si>
  <si>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</si>
  <si>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</si>
  <si>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</si>
  <si>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</si>
  <si>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</si>
  <si>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</si>
  <si>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</si>
  <si>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</si>
  <si>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</si>
  <si>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</si>
  <si>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</si>
  <si>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</si>
  <si>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</si>
  <si>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</si>
  <si>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</si>
  <si>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</si>
  <si>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</si>
  <si>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</si>
  <si>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</si>
  <si>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</si>
  <si>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</si>
  <si>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</si>
  <si>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</si>
  <si>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</si>
  <si>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</si>
  <si>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</si>
  <si>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</si>
  <si>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</si>
  <si>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</si>
  <si>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</si>
  <si>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</si>
  <si>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</si>
  <si>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</si>
  <si>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</si>
  <si>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</si>
  <si>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</si>
  <si>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</si>
  <si>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</si>
  <si>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</si>
  <si>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</si>
  <si>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</si>
  <si>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</si>
  <si>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</si>
  <si>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</si>
  <si>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</si>
  <si>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</si>
  <si>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</si>
  <si>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</si>
  <si>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</si>
  <si>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</si>
  <si>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</si>
  <si>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</si>
  <si>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</si>
  <si>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</si>
  <si>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</si>
  <si>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</si>
  <si>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</si>
  <si>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</si>
  <si>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</si>
  <si>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</si>
  <si>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</si>
  <si>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</si>
  <si>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</si>
  <si>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</si>
  <si>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</si>
  <si>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</si>
  <si>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</si>
  <si>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</si>
  <si>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</si>
  <si>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</si>
  <si>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</si>
  <si>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</si>
  <si>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</si>
  <si>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</si>
  <si>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</si>
  <si>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</si>
  <si>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</si>
  <si>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</si>
  <si>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</si>
  <si>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</si>
  <si>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</si>
  <si>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</si>
  <si>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</si>
  <si>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</si>
  <si>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</si>
  <si>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</si>
  <si>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</si>
  <si>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</si>
  <si>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</si>
  <si>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</si>
  <si>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</si>
  <si>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</si>
  <si>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</si>
  <si>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</si>
  <si>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</si>
  <si>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</si>
  <si>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</si>
  <si>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</si>
  <si>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</si>
  <si>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</si>
  <si>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</si>
  <si>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</si>
  <si>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</si>
  <si>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</si>
  <si>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</si>
  <si>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</si>
  <si>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</si>
  <si>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</si>
  <si>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</si>
  <si>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</si>
  <si>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</si>
  <si>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</si>
  <si>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</si>
  <si>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</si>
  <si>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</si>
  <si>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</si>
  <si>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</si>
  <si>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</si>
  <si>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</si>
  <si>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</si>
  <si>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</si>
  <si>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</si>
  <si>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</si>
  <si>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</si>
  <si>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</si>
  <si>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</si>
  <si>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</si>
  <si>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</si>
  <si>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</si>
  <si>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</si>
  <si>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</si>
  <si>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</si>
  <si>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</si>
  <si>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</si>
  <si>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</si>
  <si>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</si>
  <si>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</si>
  <si>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</si>
  <si>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</si>
  <si>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</si>
  <si>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</si>
  <si>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</si>
  <si>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</si>
  <si>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</si>
  <si>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</si>
  <si>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</si>
  <si>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</si>
  <si>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</si>
  <si>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</si>
  <si>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</si>
  <si>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</si>
  <si>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</si>
  <si>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</si>
  <si>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</si>
  <si>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</si>
  <si>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</si>
  <si>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</si>
  <si>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</si>
  <si>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</si>
  <si>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</si>
  <si>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</si>
  <si>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</si>
  <si>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</si>
  <si>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</si>
  <si>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</si>
  <si>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</si>
  <si>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</si>
  <si>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</si>
  <si>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</si>
  <si>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</si>
  <si>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</si>
  <si>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</si>
  <si>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</si>
  <si>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</si>
  <si>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</si>
  <si>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</si>
  <si>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</si>
  <si>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</si>
  <si>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</si>
  <si>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</si>
  <si>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</si>
  <si>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</si>
  <si>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</si>
  <si>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</si>
  <si>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</si>
  <si>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</si>
  <si>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</si>
  <si>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</si>
  <si>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</si>
  <si>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</si>
  <si>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</si>
  <si>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</si>
  <si>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</si>
  <si>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</si>
  <si>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</si>
  <si>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</si>
  <si>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</si>
  <si>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</si>
  <si>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</si>
  <si>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</si>
  <si>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</si>
  <si>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</si>
  <si>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</si>
  <si>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</si>
  <si>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</si>
  <si>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</si>
  <si>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</si>
  <si>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</si>
  <si>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</si>
  <si>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</si>
  <si>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</si>
  <si>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</si>
  <si>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</si>
  <si>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</si>
  <si>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</si>
  <si>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</si>
  <si>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</si>
  <si>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</si>
  <si>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</si>
  <si>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</si>
  <si>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</si>
  <si>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</si>
  <si>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</si>
  <si>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</si>
  <si>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</si>
  <si>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</si>
  <si>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</si>
  <si>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</si>
  <si>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</si>
  <si>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</si>
  <si>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</si>
  <si>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</si>
  <si>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</si>
  <si>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</si>
  <si>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</si>
  <si>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</si>
  <si>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</si>
  <si>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</si>
  <si>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</si>
  <si>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</si>
  <si>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</si>
  <si>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</si>
  <si>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</si>
  <si>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</si>
  <si>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</si>
  <si>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</si>
  <si>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</si>
  <si>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</si>
  <si>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</si>
  <si>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</si>
  <si>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</si>
  <si>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</si>
  <si>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</si>
  <si>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</si>
  <si>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</si>
  <si>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</si>
  <si>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</si>
  <si>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</si>
  <si>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</si>
  <si>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</si>
  <si>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</si>
  <si>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</si>
  <si>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</si>
  <si>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</si>
  <si>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</si>
  <si>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</si>
  <si>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</si>
  <si>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</si>
  <si>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</si>
  <si>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</si>
  <si>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</si>
  <si>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</si>
  <si>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</si>
  <si>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</si>
  <si>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</si>
  <si>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</si>
  <si>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</si>
  <si>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</si>
  <si>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</si>
  <si>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</si>
  <si>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</si>
  <si>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</si>
  <si>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</si>
  <si>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</si>
  <si>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</si>
  <si>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</si>
  <si>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</si>
  <si>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</si>
  <si>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</si>
  <si>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</si>
  <si>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</si>
  <si>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</si>
  <si>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</si>
  <si>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</si>
  <si>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</si>
  <si>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</si>
  <si>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</si>
  <si>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</si>
  <si>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</si>
  <si>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</si>
  <si>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</si>
  <si>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</si>
  <si>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</si>
  <si>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</si>
  <si>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</si>
  <si>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</si>
  <si>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</si>
  <si>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</si>
  <si>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</si>
  <si>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</si>
  <si>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</si>
  <si>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</si>
  <si>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</si>
  <si>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</si>
  <si>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</si>
  <si>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</si>
  <si>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</si>
  <si>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</si>
  <si>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</si>
  <si>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</si>
  <si>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</si>
  <si>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</si>
  <si>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</si>
  <si>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</si>
  <si>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</si>
  <si>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</si>
  <si>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</si>
  <si>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</si>
  <si>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</si>
  <si>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</si>
  <si>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</si>
  <si>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</si>
  <si>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</si>
  <si>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</si>
  <si>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</si>
  <si>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</si>
  <si>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</si>
  <si>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</si>
  <si>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</si>
  <si>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</si>
  <si>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</si>
  <si>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</si>
  <si>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</si>
  <si>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</si>
  <si>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</si>
  <si>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</si>
  <si>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</si>
  <si>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</si>
  <si>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</si>
  <si>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</si>
  <si>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</si>
  <si>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</si>
  <si>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</si>
  <si>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</si>
  <si>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</si>
  <si>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</si>
  <si>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</si>
  <si>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</si>
  <si>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</si>
  <si>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</si>
  <si>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</si>
  <si>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</si>
  <si>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</si>
  <si>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</si>
  <si>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</si>
  <si>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</si>
  <si>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</si>
  <si>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</si>
  <si>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</si>
  <si>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</si>
  <si>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</si>
  <si>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</si>
  <si>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</si>
  <si>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</si>
  <si>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</si>
  <si>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</si>
  <si>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</si>
  <si>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</si>
  <si>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</si>
  <si>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</si>
  <si>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</si>
  <si>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</si>
  <si>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</si>
  <si>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</si>
  <si>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</si>
  <si>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</si>
  <si>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</si>
  <si>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</si>
  <si>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</si>
  <si>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</si>
  <si>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</si>
  <si>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</si>
  <si>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</si>
  <si>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</si>
  <si>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</si>
  <si>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</si>
  <si>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</si>
  <si>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</si>
  <si>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</si>
  <si>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</si>
  <si>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</si>
  <si>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</si>
  <si>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</si>
  <si>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</si>
  <si>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</si>
  <si>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</si>
  <si>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</si>
  <si>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</si>
  <si>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</si>
  <si>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</si>
  <si>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</si>
  <si>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</si>
  <si>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</si>
  <si>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</si>
  <si>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</si>
  <si>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</si>
  <si>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</si>
  <si>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</si>
  <si>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</si>
  <si>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</si>
  <si>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</si>
  <si>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</si>
  <si>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</si>
  <si>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</si>
  <si>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</si>
  <si>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</si>
  <si>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</si>
  <si>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</si>
  <si>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</si>
  <si>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</si>
  <si>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</si>
  <si>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</si>
  <si>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</si>
  <si>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</si>
  <si>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</si>
  <si>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</si>
  <si>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</si>
  <si>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</si>
  <si>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</si>
  <si>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</si>
  <si>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</si>
  <si>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</si>
  <si>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</si>
  <si>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</si>
  <si>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</si>
  <si>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</si>
  <si>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</si>
  <si>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</si>
  <si>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</si>
  <si>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</si>
  <si>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</si>
  <si>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</si>
  <si>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</si>
  <si>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</si>
  <si>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</si>
  <si>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</si>
  <si>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</si>
  <si>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</si>
  <si>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</si>
  <si>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</si>
  <si>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</si>
  <si>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</si>
  <si>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</si>
  <si>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</si>
  <si>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</si>
  <si>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</si>
  <si>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</si>
  <si>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</si>
  <si>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</si>
  <si>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</si>
  <si>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</si>
  <si>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</si>
  <si>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</si>
  <si>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</si>
  <si>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</si>
  <si>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</si>
  <si>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</si>
  <si>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</si>
  <si>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</si>
  <si>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</si>
  <si>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</si>
  <si>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</si>
  <si>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</si>
  <si>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</si>
  <si>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</si>
  <si>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</si>
  <si>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</si>
  <si>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</si>
  <si>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</si>
  <si>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</si>
  <si>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</si>
  <si>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</si>
  <si>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</si>
  <si>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</si>
  <si>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</si>
  <si>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</si>
  <si>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</si>
  <si>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</si>
  <si>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</si>
  <si>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</si>
  <si>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</si>
  <si>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</si>
  <si>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</si>
  <si>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</si>
  <si>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</si>
  <si>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</si>
  <si>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</si>
  <si>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</si>
  <si>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</si>
  <si>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</si>
  <si>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</si>
  <si>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</si>
  <si>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</si>
  <si>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</si>
  <si>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</si>
  <si>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</si>
  <si>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</si>
  <si>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</si>
  <si>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</si>
  <si>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</si>
  <si>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</si>
  <si>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</si>
  <si>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</si>
  <si>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</si>
  <si>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</si>
  <si>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</si>
  <si>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</si>
  <si>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</si>
  <si>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</si>
  <si>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</si>
  <si>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</si>
  <si>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</si>
  <si>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</si>
  <si>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</si>
  <si>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</si>
  <si>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</si>
  <si>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</si>
  <si>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</si>
  <si>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</si>
  <si>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</si>
  <si>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</si>
  <si>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</si>
  <si>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</si>
  <si>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</si>
  <si>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</si>
  <si>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</si>
  <si>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</si>
  <si>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</si>
  <si>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</si>
  <si>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</si>
  <si>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</si>
  <si>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</si>
  <si>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</si>
  <si>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</si>
  <si>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</si>
  <si>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</si>
  <si>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</si>
  <si>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</si>
  <si>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</si>
  <si>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</si>
  <si>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</si>
  <si>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</si>
  <si>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</si>
  <si>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</si>
  <si>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</si>
  <si>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</si>
  <si>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</si>
  <si>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</si>
  <si>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</si>
  <si>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</si>
  <si>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</si>
  <si>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</si>
  <si>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</si>
  <si>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</si>
  <si>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</si>
  <si>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</si>
  <si>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</si>
  <si>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</si>
  <si>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</si>
  <si>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</si>
  <si>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</si>
  <si>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</si>
  <si>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</si>
  <si>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</si>
  <si>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</si>
  <si>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</si>
  <si>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</si>
  <si>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</si>
  <si>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</si>
  <si>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</si>
  <si>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</si>
  <si>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</si>
  <si>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</si>
  <si>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</si>
  <si>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</si>
  <si>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</si>
  <si>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</si>
  <si>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</si>
  <si>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</si>
  <si>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</si>
  <si>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</si>
  <si>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</si>
  <si>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</si>
  <si>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</si>
  <si>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</si>
  <si>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</si>
  <si>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</si>
  <si>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</si>
  <si>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</si>
  <si>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</si>
  <si>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</si>
  <si>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</si>
  <si>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</si>
  <si>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</si>
  <si>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</si>
  <si>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</si>
  <si>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</si>
  <si>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</si>
  <si>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</si>
  <si>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</si>
  <si>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</si>
  <si>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</si>
  <si>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</si>
  <si>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</si>
  <si>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</si>
  <si>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</si>
  <si>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</si>
  <si>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</si>
  <si>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</si>
  <si>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</si>
  <si>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</si>
  <si>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</si>
  <si>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</si>
  <si>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</si>
  <si>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</si>
  <si>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</si>
  <si>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</si>
  <si>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</si>
  <si>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</si>
  <si>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</si>
  <si>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</si>
  <si>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</si>
  <si>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</si>
  <si>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</si>
  <si>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</si>
  <si>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</si>
  <si>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</si>
  <si>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</si>
  <si>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</si>
  <si>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</si>
  <si>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</si>
  <si>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</si>
  <si>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</si>
  <si>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</si>
  <si>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</si>
  <si>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</si>
  <si>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</si>
  <si>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</si>
  <si>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</si>
  <si>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</si>
  <si>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</si>
  <si>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</si>
  <si>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</si>
  <si>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</si>
  <si>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</si>
  <si>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</si>
  <si>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</si>
  <si>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</si>
  <si>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</si>
  <si>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</si>
  <si>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</si>
  <si>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</si>
  <si>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</si>
  <si>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</si>
  <si>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</si>
  <si>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</si>
  <si>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</si>
  <si>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</si>
  <si>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</si>
  <si>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</si>
  <si>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</si>
  <si>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</si>
  <si>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</si>
  <si>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</si>
  <si>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</si>
  <si>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</si>
  <si>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</si>
  <si>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</si>
  <si>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</si>
  <si>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</si>
  <si>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</si>
  <si>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</si>
  <si>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</si>
  <si>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</si>
  <si>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</si>
  <si>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</si>
  <si>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</si>
  <si>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</si>
  <si>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</si>
  <si>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</si>
  <si>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</si>
  <si>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</si>
  <si>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</si>
  <si>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</si>
  <si>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</si>
  <si>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</si>
  <si>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</si>
  <si>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</si>
  <si>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</si>
  <si>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</si>
  <si>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</si>
  <si>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</si>
  <si>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</si>
  <si>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</si>
  <si>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</si>
  <si>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</si>
  <si>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</si>
  <si>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</si>
  <si>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</si>
  <si>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</si>
  <si>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</si>
  <si>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</si>
  <si>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</si>
  <si>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</si>
  <si>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</si>
  <si>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</si>
  <si>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</si>
  <si>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</si>
  <si>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</si>
  <si>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</si>
  <si>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</si>
  <si>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</si>
  <si>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</si>
  <si>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</si>
  <si>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</si>
  <si>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</si>
  <si>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</si>
  <si>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</si>
  <si>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</si>
  <si>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</si>
  <si>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</si>
  <si>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</si>
  <si>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</si>
  <si>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</si>
  <si>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</si>
  <si>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</si>
  <si>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</si>
  <si>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</si>
  <si>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</si>
  <si>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</si>
  <si>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</si>
  <si>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</si>
  <si>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</si>
  <si>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</si>
  <si>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</si>
  <si>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</si>
  <si>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</si>
  <si>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</si>
  <si>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</si>
  <si>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</si>
  <si>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</si>
  <si>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</si>
  <si>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</si>
  <si>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</si>
  <si>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</si>
  <si>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</si>
  <si>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</si>
  <si>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</si>
  <si>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</si>
  <si>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</si>
  <si>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</si>
  <si>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</si>
  <si>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</si>
  <si>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</si>
  <si>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</si>
  <si>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</si>
  <si>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</si>
  <si>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</si>
  <si>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</si>
  <si>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</si>
  <si>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</si>
  <si>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</si>
  <si>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</si>
  <si>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</si>
  <si>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</si>
  <si>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</si>
  <si>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</si>
  <si>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</si>
  <si>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</si>
  <si>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</si>
  <si>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</si>
  <si>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</si>
  <si>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</si>
  <si>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</si>
  <si>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</si>
  <si>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</si>
  <si>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</si>
  <si>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</si>
  <si>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</si>
  <si>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</si>
  <si>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</si>
  <si>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</si>
  <si>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</si>
  <si>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</si>
  <si>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</si>
  <si>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</si>
  <si>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</si>
  <si>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</si>
  <si>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</si>
  <si>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</si>
  <si>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</si>
  <si>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</si>
  <si>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</si>
  <si>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</si>
  <si>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</si>
  <si>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</si>
  <si>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</si>
  <si>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</si>
  <si>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</si>
  <si>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</si>
  <si>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</si>
  <si>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</si>
  <si>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</si>
  <si>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</si>
  <si>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</si>
  <si>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</si>
  <si>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</si>
  <si>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</si>
  <si>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</si>
  <si>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</si>
  <si>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</si>
  <si>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</si>
  <si>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</si>
  <si>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</si>
  <si>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</si>
  <si>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</si>
  <si>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</si>
  <si>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</si>
  <si>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</si>
  <si>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</si>
  <si>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</si>
  <si>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</si>
  <si>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</si>
  <si>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</si>
  <si>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</si>
  <si>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</si>
  <si>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</si>
  <si>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</si>
  <si>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</si>
  <si>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</si>
  <si>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</si>
  <si>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</si>
  <si>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</si>
  <si>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</si>
  <si>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</si>
  <si>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</si>
  <si>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</si>
  <si>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</si>
  <si>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</si>
  <si>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</si>
  <si>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</si>
  <si>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</si>
  <si>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</si>
  <si>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</si>
  <si>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</si>
  <si>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</si>
  <si>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</si>
  <si>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</si>
  <si>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</si>
  <si>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</si>
  <si>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</si>
  <si>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</si>
  <si>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</si>
  <si>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</si>
  <si>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</si>
  <si>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</si>
  <si>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</si>
  <si>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</si>
  <si>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</si>
  <si>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</si>
  <si>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</si>
  <si>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</si>
  <si>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</si>
  <si>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</si>
  <si>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</si>
  <si>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</si>
  <si>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</si>
  <si>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</si>
  <si>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</si>
  <si>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</si>
  <si>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</si>
  <si>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</si>
  <si>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</si>
  <si>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</si>
  <si>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</si>
  <si>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</si>
  <si>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</si>
  <si>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</si>
  <si>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</si>
  <si>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</si>
  <si>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</si>
  <si>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</si>
  <si>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</si>
  <si>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</si>
  <si>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</si>
  <si>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</si>
  <si>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</si>
  <si>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</si>
  <si>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</si>
  <si>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</si>
  <si>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</si>
  <si>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</si>
  <si>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</si>
  <si>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</si>
  <si>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</si>
  <si>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</si>
  <si>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</si>
  <si>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</si>
  <si>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</si>
  <si>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</si>
  <si>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</si>
  <si>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</si>
  <si>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</si>
  <si>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</si>
  <si>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</si>
  <si>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</si>
  <si>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</si>
  <si>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</si>
  <si>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</si>
  <si>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</si>
  <si>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</si>
  <si>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</si>
  <si>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</si>
  <si>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</si>
  <si>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</si>
  <si>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</si>
  <si>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</si>
  <si>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</si>
  <si>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</si>
  <si>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</si>
  <si>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</si>
  <si>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</si>
  <si>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</si>
  <si>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</si>
  <si>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</si>
  <si>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</si>
  <si>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</si>
  <si>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</si>
  <si>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</si>
  <si>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</si>
  <si>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</si>
  <si>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</si>
  <si>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</si>
  <si>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</si>
  <si>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</si>
  <si>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</si>
  <si>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</si>
  <si>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</si>
  <si>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</si>
  <si>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</si>
  <si>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</si>
  <si>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</si>
  <si>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</si>
  <si>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</si>
  <si>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</si>
  <si>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</si>
  <si>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</si>
  <si>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</si>
  <si>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</si>
  <si>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</si>
  <si>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</si>
  <si>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</si>
  <si>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</si>
  <si>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</si>
  <si>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</si>
  <si>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</si>
  <si>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</si>
  <si>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</si>
  <si>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</si>
  <si>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</si>
  <si>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</si>
  <si>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</si>
  <si>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</si>
  <si>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</si>
  <si>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</si>
  <si>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</si>
  <si>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</si>
  <si>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</si>
  <si>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</si>
  <si>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</si>
  <si>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</si>
  <si>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</si>
  <si>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</si>
  <si>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</si>
  <si>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</si>
  <si>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</si>
  <si>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</si>
  <si>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</si>
  <si>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</si>
  <si>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</si>
  <si>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</si>
  <si>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</si>
  <si>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</si>
  <si>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</si>
  <si>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</si>
  <si>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</si>
  <si>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</si>
  <si>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</si>
  <si>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</si>
  <si>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</si>
  <si>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</si>
  <si>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</si>
  <si>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</si>
  <si>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</si>
  <si>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</si>
  <si>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</si>
  <si>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</si>
  <si>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</si>
  <si>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</si>
  <si>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</si>
  <si>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</si>
  <si>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</si>
  <si>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</si>
  <si>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</si>
  <si>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</si>
  <si>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</si>
  <si>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</si>
  <si>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</si>
  <si>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</si>
  <si>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</si>
  <si>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</si>
  <si>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</si>
  <si>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</si>
  <si>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</si>
  <si>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</si>
  <si>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</si>
  <si>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</si>
  <si>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</si>
  <si>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</si>
  <si>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</si>
  <si>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</si>
  <si>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</si>
  <si>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</si>
  <si>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</si>
  <si>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</si>
  <si>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</si>
  <si>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</si>
  <si>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</si>
  <si>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</si>
  <si>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</si>
  <si>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</si>
  <si>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</si>
  <si>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</si>
  <si>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</si>
  <si>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</si>
  <si>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</si>
  <si>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</si>
  <si>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</si>
  <si>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</si>
  <si>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</si>
  <si>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</si>
  <si>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</si>
  <si>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</si>
  <si>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</si>
  <si>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</si>
  <si>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</si>
  <si>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</si>
  <si>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</si>
  <si>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</si>
  <si>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</si>
  <si>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</si>
  <si>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</si>
  <si>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</si>
  <si>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</si>
  <si>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</si>
  <si>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</si>
  <si>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</si>
  <si>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</si>
  <si>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</si>
  <si>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</si>
  <si>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</si>
  <si>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</si>
  <si>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</si>
  <si>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</si>
  <si>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</si>
  <si>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</si>
  <si>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</si>
  <si>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</si>
  <si>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</si>
  <si>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</si>
  <si>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</si>
  <si>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</si>
  <si>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</si>
  <si>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</si>
  <si>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</si>
  <si>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</si>
  <si>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</si>
  <si>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</si>
  <si>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</si>
  <si>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</si>
  <si>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</si>
  <si>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</si>
  <si>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</si>
  <si>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</si>
  <si>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</si>
  <si>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</si>
  <si>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</si>
  <si>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</si>
  <si>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</si>
  <si>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</si>
  <si>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</si>
  <si>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</si>
  <si>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</si>
  <si>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</si>
  <si>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</si>
  <si>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</si>
  <si>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</si>
  <si>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</si>
  <si>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</si>
  <si>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</si>
  <si>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</si>
  <si>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</si>
  <si>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</si>
  <si>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</si>
  <si>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</si>
  <si>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</si>
  <si>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</si>
  <si>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</si>
  <si>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</si>
  <si>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</si>
  <si>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</si>
  <si>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</si>
  <si>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</si>
  <si>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</si>
  <si>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</si>
  <si>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</si>
  <si>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</si>
  <si>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</si>
  <si>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</si>
  <si>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</si>
  <si>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</si>
  <si>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</si>
  <si>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</si>
  <si>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</si>
  <si>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</si>
  <si>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</si>
  <si>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</si>
  <si>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</si>
  <si>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</si>
  <si>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</si>
  <si>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</si>
  <si>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</si>
  <si>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</si>
  <si>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</si>
  <si>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</si>
  <si>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</si>
  <si>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</si>
  <si>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</si>
  <si>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</si>
  <si>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</si>
  <si>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</si>
  <si>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</si>
  <si>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</si>
  <si>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</si>
  <si>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</si>
  <si>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</si>
  <si>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</si>
  <si>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</si>
  <si>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</si>
  <si>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</si>
  <si>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</si>
  <si>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</si>
  <si>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</si>
  <si>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</si>
  <si>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</si>
  <si>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</si>
  <si>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</si>
  <si>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</si>
  <si>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</si>
  <si>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</si>
  <si>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</si>
  <si>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</si>
  <si>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</si>
  <si>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</si>
  <si>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</si>
  <si>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</si>
  <si>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</si>
  <si>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</si>
  <si>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</si>
  <si>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</si>
  <si>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</si>
  <si>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</si>
  <si>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</si>
  <si>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</si>
  <si>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</si>
  <si>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</si>
  <si>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</si>
  <si>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</si>
  <si>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</si>
  <si>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</si>
  <si>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</si>
  <si>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</si>
  <si>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</si>
  <si>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</si>
  <si>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</si>
  <si>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</si>
  <si>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</si>
  <si>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</si>
  <si>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</si>
  <si>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</si>
  <si>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</si>
  <si>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</si>
  <si>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</si>
  <si>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</si>
  <si>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</si>
  <si>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</si>
  <si>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</si>
  <si>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</si>
  <si>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</si>
  <si>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</si>
  <si>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</si>
  <si>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</si>
  <si>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</si>
  <si>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</si>
  <si>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</si>
  <si>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</si>
  <si>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</si>
  <si>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</si>
  <si>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</si>
  <si>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</si>
  <si>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</si>
  <si>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</si>
  <si>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</si>
  <si>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</si>
  <si>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</si>
  <si>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</si>
  <si>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</si>
  <si>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</si>
  <si>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</si>
  <si>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</si>
  <si>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</si>
  <si>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</si>
  <si>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</si>
  <si>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</si>
  <si>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</si>
  <si>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</si>
  <si>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</si>
  <si>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</si>
  <si>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</si>
  <si>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</si>
  <si>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</si>
  <si>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</si>
  <si>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</si>
  <si>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</si>
  <si>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</si>
  <si>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</si>
  <si>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</si>
  <si>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</si>
  <si>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</si>
  <si>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</si>
  <si>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</si>
  <si>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</si>
  <si>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</si>
  <si>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</si>
  <si>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</si>
  <si>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</si>
  <si>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</si>
  <si>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</si>
  <si>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</si>
  <si>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</si>
  <si>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</si>
  <si>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</si>
  <si>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</si>
  <si>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</si>
  <si>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</si>
  <si>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</si>
  <si>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</si>
  <si>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</si>
  <si>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</si>
  <si>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</si>
  <si>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</si>
  <si>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</si>
  <si>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</si>
  <si>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</si>
  <si>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</si>
  <si>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</si>
  <si>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</si>
  <si>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</si>
  <si>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</si>
  <si>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</si>
  <si>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</si>
  <si>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</si>
  <si>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</si>
  <si>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</si>
  <si>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</si>
  <si>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</si>
  <si>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</si>
  <si>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</si>
  <si>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</si>
  <si>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</si>
  <si>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</si>
  <si>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</si>
  <si>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</si>
  <si>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</si>
  <si>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</si>
  <si>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</si>
  <si>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</si>
  <si>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</si>
  <si>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</si>
  <si>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</si>
  <si>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</si>
  <si>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</si>
  <si>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</si>
  <si>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</si>
  <si>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</si>
  <si>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</si>
  <si>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</si>
  <si>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</si>
  <si>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</si>
  <si>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</si>
  <si>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</si>
  <si>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</si>
  <si>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</si>
  <si>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</si>
  <si>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</si>
  <si>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</si>
  <si>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</si>
  <si>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</si>
  <si>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</si>
  <si>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</si>
  <si>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</si>
  <si>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</si>
  <si>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</si>
  <si>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</si>
  <si>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</si>
  <si>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</si>
  <si>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</si>
  <si>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</si>
  <si>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</si>
  <si>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</si>
  <si>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</si>
  <si>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</si>
  <si>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</si>
  <si>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</si>
  <si>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</si>
  <si>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</si>
  <si>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</si>
  <si>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</si>
  <si>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</si>
  <si>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</si>
  <si>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</si>
  <si>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</si>
  <si>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</si>
  <si>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</si>
  <si>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</si>
  <si>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</si>
  <si>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</si>
  <si>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</si>
  <si>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</si>
  <si>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</si>
  <si>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</si>
  <si>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</si>
  <si>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</si>
  <si>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</si>
  <si>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</si>
  <si>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</si>
  <si>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</si>
  <si>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</si>
  <si>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</si>
  <si>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</si>
  <si>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</si>
  <si>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</si>
  <si>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</si>
  <si>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</si>
  <si>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</si>
  <si>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</si>
  <si>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</si>
  <si>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</si>
  <si>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</si>
  <si>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</si>
  <si>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</si>
  <si>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</si>
  <si>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</si>
  <si>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</si>
  <si>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</si>
  <si>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</si>
  <si>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</si>
  <si>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</si>
  <si>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</si>
  <si>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</si>
  <si>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</si>
  <si>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</si>
  <si>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</si>
  <si>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</si>
  <si>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</si>
  <si>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</si>
  <si>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</si>
  <si>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</si>
  <si>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</si>
  <si>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</si>
  <si>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</si>
  <si>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</si>
  <si>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</si>
  <si>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</si>
  <si>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</si>
  <si>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</si>
  <si>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</si>
  <si>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</si>
  <si>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</si>
  <si>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</si>
  <si>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</si>
  <si>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</si>
  <si>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</si>
  <si>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</si>
  <si>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</si>
  <si>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</si>
  <si>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</si>
  <si>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</si>
  <si>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</si>
  <si>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</si>
  <si>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</si>
  <si>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</si>
  <si>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</si>
  <si>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</si>
  <si>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</si>
  <si>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</si>
  <si>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</si>
  <si>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</si>
  <si>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</si>
  <si>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</si>
  <si>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</si>
  <si>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</si>
  <si>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</si>
  <si>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</si>
  <si>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</si>
  <si>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</si>
  <si>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</si>
  <si>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</si>
  <si>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</si>
  <si>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</si>
  <si>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</si>
  <si>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</si>
  <si>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</si>
  <si>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</si>
  <si>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</si>
  <si>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</si>
  <si>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</si>
  <si>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</si>
  <si>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</si>
  <si>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</si>
  <si>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</si>
  <si>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</si>
  <si>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</si>
  <si>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</si>
  <si>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</si>
  <si>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</si>
  <si>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</si>
  <si>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</si>
  <si>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</si>
  <si>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</si>
  <si>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</si>
  <si>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</si>
  <si>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</si>
  <si>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</si>
  <si>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</si>
  <si>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</si>
  <si>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</si>
  <si>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</si>
  <si>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</si>
  <si>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</si>
  <si>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</si>
  <si>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</si>
  <si>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</si>
  <si>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</si>
  <si>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</si>
  <si>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</si>
  <si>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</si>
  <si>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</si>
  <si>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</si>
  <si>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</si>
  <si>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</si>
  <si>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</si>
  <si>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</si>
  <si>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</si>
  <si>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</si>
  <si>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</si>
  <si>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</si>
  <si>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</si>
  <si>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</si>
  <si>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</si>
  <si>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</si>
  <si>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</si>
  <si>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</si>
  <si>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</si>
  <si>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</si>
  <si>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</si>
  <si>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</si>
  <si>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</si>
  <si>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</si>
  <si>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</si>
  <si>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</si>
  <si>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</si>
  <si>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</si>
  <si>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</si>
  <si>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</si>
  <si>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</si>
  <si>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</si>
  <si>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</si>
  <si>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</si>
  <si>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</si>
  <si>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</si>
  <si>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</si>
  <si>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</si>
  <si>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</si>
  <si>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</si>
  <si>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</si>
  <si>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</si>
  <si>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</si>
  <si>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</si>
  <si>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</si>
  <si>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</si>
  <si>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</si>
  <si>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</si>
  <si>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</si>
  <si>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</si>
  <si>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</si>
  <si>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</si>
  <si>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</si>
  <si>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</si>
  <si>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</si>
  <si>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</si>
  <si>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</si>
  <si>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</si>
  <si>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</si>
  <si>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</si>
  <si>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</si>
  <si>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</si>
  <si>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</si>
  <si>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</si>
  <si>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</si>
  <si>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</si>
  <si>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</si>
  <si>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</si>
  <si>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</si>
  <si>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</si>
  <si>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</si>
  <si>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</si>
  <si>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</si>
  <si>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</si>
  <si>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</si>
  <si>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</si>
  <si>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</si>
  <si>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</si>
  <si>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</si>
  <si>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</si>
  <si>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</si>
  <si>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</si>
  <si>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</si>
  <si>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</si>
  <si>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</si>
  <si>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</si>
  <si>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</si>
  <si>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</si>
  <si>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</si>
  <si>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</si>
  <si>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</si>
  <si>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</si>
  <si>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</si>
  <si>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</si>
  <si>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</si>
  <si>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</si>
  <si>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</si>
  <si>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</si>
  <si>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</si>
  <si>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</si>
  <si>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</si>
  <si>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</si>
  <si>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</si>
  <si>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</si>
  <si>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</si>
  <si>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</si>
  <si>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</si>
  <si>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</si>
  <si>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</si>
  <si>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</si>
  <si>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</si>
  <si>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</si>
  <si>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</si>
  <si>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</si>
  <si>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</si>
  <si>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</si>
  <si>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</si>
  <si>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</si>
  <si>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</si>
  <si>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</si>
  <si>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</si>
  <si>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</si>
  <si>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</si>
  <si>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</si>
  <si>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</si>
  <si>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</si>
  <si>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</si>
  <si>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</si>
  <si>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</si>
  <si>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</si>
  <si>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</si>
  <si>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</si>
  <si>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</si>
  <si>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</si>
  <si>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</si>
  <si>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</si>
  <si>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</si>
  <si>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</si>
  <si>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</si>
  <si>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</si>
  <si>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</si>
  <si>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</si>
  <si>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</si>
  <si>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</si>
  <si>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</si>
  <si>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</si>
  <si>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</si>
  <si>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</si>
  <si>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</si>
  <si>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</si>
  <si>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</si>
  <si>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</si>
  <si>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</si>
  <si>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</si>
  <si>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</si>
  <si>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</si>
  <si>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</si>
  <si>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</si>
  <si>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</si>
  <si>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</si>
  <si>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</si>
  <si>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</si>
  <si>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</si>
  <si>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</si>
  <si>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</si>
  <si>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</si>
  <si>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</si>
  <si>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</si>
  <si>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</si>
  <si>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</si>
  <si>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</si>
  <si>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</si>
  <si>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</si>
  <si>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</si>
  <si>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</si>
  <si>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</si>
  <si>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</si>
  <si>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</si>
  <si>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</si>
  <si>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</si>
  <si>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</si>
  <si>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</si>
  <si>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</si>
  <si>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</si>
  <si>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</si>
  <si>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</si>
  <si>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</si>
  <si>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</si>
  <si>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</si>
  <si>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</si>
  <si>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</si>
  <si>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</si>
  <si>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</si>
  <si>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</si>
  <si>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</si>
  <si>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</si>
  <si>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</si>
  <si>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</si>
  <si>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</si>
  <si>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</si>
  <si>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</si>
  <si>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</si>
  <si>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</si>
  <si>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</si>
  <si>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</si>
  <si>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</si>
  <si>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</si>
  <si>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</si>
  <si>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</si>
  <si>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</si>
  <si>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</si>
  <si>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</si>
  <si>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</si>
  <si>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</si>
  <si>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</si>
  <si>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</si>
  <si>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</si>
  <si>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</si>
  <si>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</si>
  <si>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</si>
  <si>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</si>
  <si>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</si>
  <si>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</si>
  <si>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</si>
  <si>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</si>
  <si>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</si>
  <si>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</si>
  <si>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</si>
  <si>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</si>
  <si>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</si>
  <si>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</si>
  <si>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</si>
  <si>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</si>
  <si>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</si>
  <si>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</si>
  <si>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</si>
  <si>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</si>
  <si>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</si>
  <si>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</si>
  <si>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</si>
  <si>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</si>
  <si>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</si>
  <si>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</si>
  <si>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</si>
  <si>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</si>
  <si>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</si>
  <si>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</si>
  <si>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</si>
  <si>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</si>
  <si>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</si>
  <si>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</si>
  <si>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</si>
  <si>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</si>
  <si>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</si>
  <si>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</si>
  <si>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</si>
  <si>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</si>
  <si>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</si>
  <si>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</si>
  <si>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</si>
  <si>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</si>
  <si>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</si>
  <si>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</si>
  <si>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</si>
  <si>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</si>
  <si>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</si>
  <si>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</si>
  <si>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</si>
  <si>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</si>
  <si>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</si>
  <si>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</si>
  <si>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</si>
  <si>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</si>
  <si>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</si>
  <si>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</si>
  <si>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</si>
  <si>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</si>
  <si>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</si>
  <si>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</si>
  <si>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</si>
  <si>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</si>
  <si>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</si>
  <si>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</si>
  <si>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</si>
  <si>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</si>
  <si>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</si>
  <si>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</si>
  <si>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</si>
  <si>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</si>
  <si>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</si>
  <si>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</si>
  <si>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</si>
  <si>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</si>
  <si>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</si>
  <si>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</si>
  <si>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</si>
  <si>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</si>
  <si>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</si>
  <si>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</si>
  <si>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</si>
  <si>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</si>
  <si>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</si>
  <si>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</si>
  <si>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</si>
  <si>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</si>
  <si>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</si>
  <si>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</si>
  <si>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</si>
  <si>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</si>
  <si>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</si>
  <si>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</si>
  <si>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</si>
  <si>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</si>
  <si>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</si>
  <si>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</si>
  <si>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</si>
  <si>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</si>
  <si>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</si>
  <si>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</si>
  <si>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</si>
  <si>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</si>
  <si>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</si>
  <si>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</si>
  <si>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</si>
  <si>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</si>
  <si>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</si>
  <si>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</si>
  <si>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</si>
  <si>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</si>
  <si>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</si>
  <si>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</si>
  <si>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</si>
  <si>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</si>
  <si>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</si>
  <si>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</si>
  <si>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</si>
  <si>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</si>
  <si>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</si>
  <si>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</si>
  <si>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</si>
  <si>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</si>
  <si>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</si>
  <si>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</si>
  <si>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</si>
  <si>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</si>
  <si>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</si>
  <si>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</si>
  <si>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</si>
  <si>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</si>
  <si>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</si>
  <si>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</si>
  <si>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</si>
  <si>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</si>
  <si>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</si>
  <si>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</si>
  <si>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</si>
  <si>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</si>
  <si>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</si>
  <si>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</si>
  <si>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</si>
  <si>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</si>
  <si>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</si>
  <si>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</si>
  <si>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</si>
  <si>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</si>
  <si>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</si>
  <si>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</si>
  <si>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</si>
  <si>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</si>
  <si>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</si>
  <si>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</si>
  <si>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</si>
  <si>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</si>
  <si>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</si>
  <si>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</si>
  <si>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</si>
  <si>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</si>
  <si>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</si>
  <si>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</si>
  <si>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</si>
  <si>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</si>
  <si>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</si>
  <si>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</si>
  <si>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</si>
  <si>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</si>
  <si>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</si>
  <si>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</si>
  <si>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</si>
  <si>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</si>
  <si>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</si>
  <si>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</si>
  <si>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</si>
  <si>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</si>
  <si>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</si>
  <si>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</si>
  <si>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</si>
  <si>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</si>
  <si>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</si>
  <si>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</si>
  <si>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</si>
  <si>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</si>
  <si>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</si>
  <si>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</si>
  <si>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</si>
  <si>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</si>
  <si>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</si>
  <si>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</si>
  <si>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</si>
  <si>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</si>
  <si>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</si>
  <si>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</si>
  <si>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</si>
  <si>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</si>
  <si>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</si>
  <si>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</si>
  <si>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</si>
  <si>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</si>
  <si>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</si>
  <si>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</si>
  <si>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</si>
  <si>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</si>
  <si>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</si>
  <si>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</si>
  <si>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</si>
  <si>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</si>
  <si>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</si>
  <si>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</si>
  <si>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</si>
  <si>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</si>
  <si>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</si>
  <si>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</si>
  <si>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</si>
  <si>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</si>
  <si>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</si>
  <si>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</si>
  <si>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</si>
  <si>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</si>
  <si>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</si>
  <si>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</si>
  <si>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</si>
  <si>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</si>
  <si>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</si>
  <si>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</si>
  <si>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</si>
  <si>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</si>
  <si>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</si>
  <si>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</si>
  <si>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</si>
  <si>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</si>
  <si>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</si>
  <si>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</si>
  <si>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</si>
  <si>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</si>
  <si>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</si>
  <si>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</si>
  <si>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</si>
  <si>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</si>
  <si>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</si>
  <si>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</si>
  <si>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</si>
  <si>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</si>
  <si>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</si>
  <si>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</si>
  <si>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</si>
  <si>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</si>
  <si>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</si>
  <si>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</si>
  <si>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</si>
  <si>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</si>
  <si>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</si>
  <si>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</si>
  <si>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</si>
  <si>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</si>
  <si>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</si>
  <si>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</si>
  <si>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</si>
  <si>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</si>
  <si>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</si>
  <si>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</si>
  <si>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</si>
  <si>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</si>
  <si>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</si>
  <si>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</si>
  <si>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</si>
  <si>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</si>
  <si>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</si>
  <si>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</si>
  <si>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</si>
  <si>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</si>
  <si>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</si>
  <si>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</si>
  <si>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</si>
  <si>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</si>
  <si>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</si>
  <si>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</si>
  <si>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</si>
  <si>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</si>
  <si>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</si>
  <si>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</si>
  <si>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</si>
  <si>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</si>
  <si>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</si>
  <si>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</si>
  <si>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</si>
  <si>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</si>
  <si>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</si>
  <si>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</si>
  <si>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</si>
  <si>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</si>
  <si>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</si>
  <si>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</si>
  <si>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</si>
  <si>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</si>
  <si>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</si>
  <si>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</si>
  <si>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</si>
  <si>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</si>
  <si>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</si>
  <si>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</si>
  <si>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</si>
  <si>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</si>
  <si>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</si>
  <si>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</si>
  <si>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</si>
  <si>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</si>
  <si>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</si>
  <si>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</si>
  <si>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</si>
  <si>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</si>
  <si>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</si>
  <si>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</si>
  <si>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</si>
  <si>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</si>
  <si>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</si>
  <si>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</si>
  <si>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</si>
  <si>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</si>
  <si>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</si>
  <si>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</si>
  <si>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</si>
  <si>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</si>
  <si>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</si>
  <si>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</si>
  <si>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</si>
  <si>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</si>
  <si>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</si>
  <si>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</si>
  <si>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</si>
  <si>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</si>
  <si>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</si>
  <si>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</si>
  <si>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</si>
  <si>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</si>
  <si>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</si>
  <si>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</si>
  <si>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</si>
  <si>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</si>
  <si>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</si>
  <si>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</si>
  <si>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</si>
  <si>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</si>
  <si>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</si>
  <si>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</si>
  <si>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</si>
  <si>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</si>
  <si>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</si>
  <si>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</si>
  <si>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</si>
  <si>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</si>
  <si>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</si>
  <si>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</si>
  <si>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</si>
  <si>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</si>
  <si>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</si>
  <si>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</si>
  <si>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</si>
  <si>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</si>
  <si>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</si>
  <si>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</si>
  <si>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</si>
  <si>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</si>
  <si>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</si>
  <si>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</si>
  <si>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</si>
  <si>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</si>
  <si>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</si>
  <si>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</si>
  <si>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</si>
  <si>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</si>
  <si>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</si>
  <si>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</si>
  <si>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</si>
  <si>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</si>
  <si>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</si>
  <si>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</si>
  <si>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</si>
  <si>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</si>
  <si>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</si>
  <si>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</si>
  <si>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</si>
  <si>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</si>
  <si>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</si>
  <si>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</si>
  <si>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</si>
  <si>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</si>
  <si>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</si>
  <si>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</si>
  <si>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</si>
  <si>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</si>
  <si>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</si>
  <si>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</si>
  <si>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</si>
  <si>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</si>
  <si>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</si>
  <si>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</si>
  <si>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</si>
  <si>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</si>
  <si>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</si>
  <si>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</si>
  <si>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</si>
  <si>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</si>
  <si>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</si>
  <si>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</si>
  <si>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</si>
  <si>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</si>
  <si>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</si>
  <si>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</si>
  <si>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</si>
  <si>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</si>
  <si>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</si>
  <si>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</si>
  <si>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</si>
  <si>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</si>
  <si>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</si>
  <si>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</si>
  <si>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</si>
  <si>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</si>
  <si>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</si>
  <si>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</si>
  <si>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</si>
  <si>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</si>
  <si>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</si>
  <si>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</si>
  <si>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</si>
  <si>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</si>
  <si>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</si>
  <si>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</si>
  <si>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</si>
  <si>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</si>
  <si>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</si>
  <si>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</si>
  <si>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</si>
  <si>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</si>
  <si>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</si>
  <si>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</si>
  <si>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</si>
  <si>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</si>
  <si>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</si>
  <si>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</si>
  <si>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</si>
  <si>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</si>
  <si>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</si>
  <si>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</si>
  <si>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</si>
  <si>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</si>
  <si>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</si>
  <si>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</si>
  <si>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</si>
  <si>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</si>
  <si>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</si>
  <si>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</si>
  <si>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</si>
  <si>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</si>
  <si>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</si>
  <si>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</si>
  <si>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</si>
  <si>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</si>
  <si>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</si>
  <si>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</si>
  <si>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</si>
  <si>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</si>
  <si>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</si>
  <si>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</si>
  <si>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</si>
  <si>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</si>
  <si>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</si>
  <si>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</si>
  <si>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</si>
  <si>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</si>
  <si>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</si>
  <si>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</si>
  <si>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</si>
  <si>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</si>
  <si>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</si>
  <si>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</si>
  <si>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</si>
  <si>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</si>
  <si>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</si>
  <si>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</si>
  <si>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</si>
  <si>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</si>
  <si>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</si>
  <si>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</si>
  <si>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</si>
  <si>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</si>
  <si>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</si>
  <si>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</si>
  <si>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</si>
  <si>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</si>
  <si>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</si>
  <si>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</si>
  <si>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</si>
  <si>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</si>
  <si>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</si>
  <si>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</si>
  <si>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</si>
  <si>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</si>
  <si>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</si>
  <si>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</si>
  <si>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</si>
  <si>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</si>
  <si>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</si>
  <si>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</si>
  <si>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</si>
  <si>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</si>
  <si>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</si>
  <si>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</si>
  <si>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</si>
  <si>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</si>
  <si>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</si>
  <si>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</si>
  <si>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</si>
  <si>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</si>
  <si>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</si>
  <si>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</si>
  <si>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</si>
  <si>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</si>
  <si>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</si>
  <si>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</si>
  <si>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</si>
  <si>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</si>
  <si>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</si>
  <si>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</si>
  <si>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</si>
  <si>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</si>
  <si>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</si>
  <si>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</si>
  <si>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</si>
  <si>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</si>
  <si>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</si>
  <si>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</si>
  <si>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</si>
  <si>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</si>
  <si>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</si>
  <si>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</si>
  <si>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</si>
  <si>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</si>
  <si>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</si>
  <si>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</si>
  <si>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</si>
  <si>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</si>
  <si>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</si>
  <si>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</si>
  <si>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</si>
  <si>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</si>
  <si>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</si>
  <si>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</si>
  <si>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</si>
  <si>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</si>
  <si>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</si>
  <si>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</si>
  <si>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</si>
  <si>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</si>
  <si>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</si>
  <si>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</si>
  <si>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</si>
  <si>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</si>
  <si>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</si>
  <si>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</si>
  <si>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</si>
  <si>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</si>
  <si>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</si>
  <si>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</si>
  <si>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</si>
  <si>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</si>
  <si>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</si>
  <si>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</si>
  <si>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</si>
  <si>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</si>
  <si>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</si>
  <si>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</si>
  <si>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</si>
  <si>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</si>
  <si>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</si>
  <si>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</si>
  <si>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</si>
  <si>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</si>
  <si>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</si>
  <si>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</si>
  <si>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</si>
  <si>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</si>
  <si>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</si>
  <si>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</si>
  <si>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</si>
  <si>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</si>
  <si>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</si>
  <si>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</si>
  <si>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</si>
  <si>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</si>
  <si>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</si>
  <si>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</si>
  <si>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</si>
  <si>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</si>
  <si>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</si>
  <si>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</si>
  <si>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</si>
  <si>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</si>
  <si>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</si>
  <si>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</si>
  <si>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</si>
  <si>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</si>
  <si>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</si>
  <si>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</si>
  <si>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</si>
  <si>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</si>
  <si>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</si>
  <si>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</si>
  <si>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</si>
  <si>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</si>
  <si>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</si>
  <si>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</si>
  <si>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</si>
  <si>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</si>
  <si>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</si>
  <si>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</si>
  <si>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</si>
  <si>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</si>
  <si>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</si>
  <si>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</si>
  <si>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</si>
  <si>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</si>
  <si>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</si>
  <si>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</si>
  <si>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</si>
  <si>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</si>
  <si>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</si>
  <si>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</si>
  <si>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</si>
  <si>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</si>
  <si>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</si>
  <si>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</si>
  <si>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</si>
  <si>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</si>
  <si>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</si>
  <si>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</si>
  <si>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</si>
  <si>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</si>
  <si>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</si>
  <si>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</si>
  <si>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</si>
  <si>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</si>
  <si>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</si>
  <si>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</si>
  <si>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</si>
  <si>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</si>
  <si>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</si>
  <si>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</si>
  <si>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</si>
  <si>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</si>
  <si>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</si>
  <si>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</si>
  <si>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</si>
  <si>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</si>
  <si>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</si>
  <si>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</si>
  <si>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</si>
  <si>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</si>
  <si>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</si>
  <si>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</si>
  <si>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</si>
  <si>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</si>
  <si>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</si>
  <si>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</si>
  <si>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</si>
  <si>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</si>
  <si>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</si>
  <si>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</si>
  <si>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</si>
  <si>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</si>
  <si>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</si>
  <si>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</si>
  <si>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</si>
  <si>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</si>
  <si>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</si>
  <si>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</si>
  <si>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</si>
  <si>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</si>
  <si>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</si>
  <si>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</si>
  <si>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</si>
  <si>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</si>
  <si>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</si>
  <si>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</si>
  <si>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</si>
  <si>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</si>
  <si>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</si>
  <si>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</si>
  <si>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</si>
  <si>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</si>
  <si>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</si>
  <si>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</si>
  <si>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</si>
  <si>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</si>
  <si>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</si>
  <si>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</si>
  <si>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</si>
  <si>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</si>
  <si>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</si>
  <si>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</si>
  <si>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</si>
  <si>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</si>
  <si>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</si>
  <si>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</si>
  <si>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</si>
  <si>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</si>
  <si>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</si>
  <si>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</si>
  <si>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</si>
  <si>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</si>
  <si>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</si>
  <si>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</si>
  <si>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</si>
  <si>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</si>
  <si>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</si>
  <si>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</si>
  <si>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</si>
  <si>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</si>
  <si>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</si>
  <si>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</si>
  <si>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</si>
  <si>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</si>
  <si>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</si>
  <si>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</si>
  <si>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</si>
  <si>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</si>
  <si>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</si>
  <si>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</si>
  <si>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</si>
  <si>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</si>
  <si>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</si>
  <si>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</si>
  <si>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</si>
  <si>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</si>
  <si>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</si>
  <si>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</si>
  <si>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</si>
  <si>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</si>
  <si>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</si>
  <si>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</si>
  <si>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</si>
  <si>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</si>
  <si>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</si>
  <si>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</si>
  <si>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</si>
  <si>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</si>
  <si>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</si>
  <si>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</si>
  <si>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</si>
  <si>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</si>
  <si>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</si>
  <si>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</si>
  <si>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</si>
  <si>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</si>
  <si>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</si>
  <si>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</si>
  <si>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</si>
  <si>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</si>
  <si>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</si>
  <si>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</si>
  <si>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</si>
  <si>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</si>
  <si>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</si>
  <si>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</si>
  <si>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</si>
  <si>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</si>
  <si>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</si>
  <si>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</si>
  <si>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</si>
  <si>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</si>
  <si>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</si>
  <si>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</si>
  <si>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</si>
  <si>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</si>
  <si>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</si>
  <si>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</si>
  <si>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</si>
  <si>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</si>
  <si>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</si>
  <si>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</si>
  <si>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</si>
  <si>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</si>
  <si>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</si>
  <si>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</si>
  <si>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</si>
  <si>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</si>
  <si>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</si>
  <si>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</si>
  <si>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</si>
  <si>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</si>
  <si>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</si>
  <si>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</si>
  <si>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</si>
  <si>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</si>
  <si>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</si>
  <si>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</si>
  <si>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</si>
  <si>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</si>
  <si>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</si>
  <si>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</si>
  <si>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</si>
  <si>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</si>
  <si>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</si>
  <si>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</si>
  <si>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</si>
  <si>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</si>
  <si>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</si>
  <si>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</si>
  <si>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</si>
  <si>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</si>
  <si>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</si>
  <si>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</si>
  <si>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</si>
  <si>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</si>
  <si>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</si>
  <si>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</si>
  <si>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</si>
  <si>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</si>
  <si>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</si>
  <si>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</si>
  <si>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</si>
  <si>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</si>
  <si>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</si>
  <si>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</si>
  <si>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</si>
  <si>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</si>
  <si>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</si>
  <si>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</si>
  <si>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</si>
  <si>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</si>
  <si>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</si>
  <si>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</si>
  <si>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</si>
  <si>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</si>
  <si>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</si>
  <si>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</si>
  <si>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</si>
  <si>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</si>
  <si>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</si>
  <si>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</si>
  <si>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</si>
  <si>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</si>
  <si>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</si>
  <si>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</si>
  <si>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</si>
  <si>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</si>
  <si>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</si>
  <si>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</si>
  <si>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</si>
  <si>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</si>
  <si>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</si>
  <si>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</si>
  <si>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</si>
  <si>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</si>
  <si>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</si>
  <si>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</si>
  <si>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</si>
  <si>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</si>
  <si>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</si>
  <si>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</si>
  <si>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</si>
  <si>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</si>
  <si>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</si>
  <si>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</si>
  <si>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</si>
  <si>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</si>
  <si>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</si>
  <si>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</si>
  <si>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</si>
  <si>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</si>
  <si>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</si>
  <si>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</si>
  <si>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</si>
  <si>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</si>
  <si>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</si>
  <si>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</si>
  <si>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</si>
  <si>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</si>
  <si>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</si>
  <si>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</si>
  <si>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</si>
  <si>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</si>
  <si>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</si>
  <si>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</si>
  <si>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</si>
  <si>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</si>
  <si>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</si>
  <si>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</si>
  <si>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</si>
  <si>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</si>
  <si>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</si>
  <si>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</si>
  <si>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</si>
  <si>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</si>
  <si>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</si>
  <si>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</si>
  <si>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</si>
  <si>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</si>
  <si>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</si>
  <si>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</si>
  <si>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</si>
  <si>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</si>
  <si>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</si>
  <si>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</si>
  <si>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</si>
  <si>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</si>
  <si>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</si>
  <si>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</si>
  <si>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</si>
  <si>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</si>
  <si>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</si>
  <si>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</si>
  <si>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</si>
  <si>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</si>
  <si>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</si>
  <si>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</si>
  <si>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</si>
  <si>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</si>
  <si>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</si>
  <si>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</si>
  <si>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</si>
  <si>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</si>
  <si>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</si>
  <si>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</si>
  <si>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</si>
  <si>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</si>
  <si>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</si>
  <si>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</si>
  <si>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</si>
  <si>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</si>
  <si>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</si>
  <si>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</si>
  <si>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</si>
  <si>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</si>
  <si>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</si>
  <si>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</si>
  <si>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</si>
  <si>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</si>
  <si>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</si>
  <si>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</si>
  <si>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</si>
  <si>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</si>
  <si>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</si>
  <si>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</si>
  <si>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</si>
  <si>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</si>
  <si>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</si>
  <si>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</si>
  <si>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</si>
  <si>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</si>
  <si>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</si>
  <si>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</si>
  <si>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</si>
  <si>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</si>
  <si>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</si>
  <si>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</si>
  <si>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</si>
  <si>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</si>
  <si>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</si>
  <si>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</si>
  <si>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</si>
  <si>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</si>
  <si>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</si>
  <si>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</si>
  <si>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</si>
  <si>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</si>
  <si>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</si>
  <si>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</si>
  <si>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</si>
  <si>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</si>
  <si>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</si>
  <si>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</si>
  <si>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</si>
  <si>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</si>
  <si>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</si>
  <si>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</si>
  <si>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</si>
  <si>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</si>
  <si>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</si>
  <si>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</si>
  <si>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</si>
  <si>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</si>
  <si>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</si>
  <si>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</si>
  <si>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</si>
  <si>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</si>
  <si>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</si>
  <si>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</si>
  <si>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</si>
  <si>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</si>
  <si>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</si>
  <si>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</si>
  <si>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</si>
  <si>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</si>
  <si>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</si>
  <si>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</si>
  <si>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</si>
  <si>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</si>
  <si>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</si>
  <si>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</si>
  <si>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</si>
  <si>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</si>
  <si>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</si>
  <si>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</si>
  <si>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</si>
  <si>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</si>
  <si>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</si>
  <si>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</si>
  <si>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</si>
  <si>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</si>
  <si>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</si>
  <si>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</si>
  <si>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</si>
  <si>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</si>
  <si>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</si>
  <si>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</si>
  <si>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</si>
  <si>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</si>
  <si>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</si>
  <si>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</si>
  <si>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</si>
  <si>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</si>
  <si>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</si>
  <si>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</si>
  <si>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</si>
  <si>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</si>
  <si>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</si>
  <si>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</si>
  <si>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</si>
  <si>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</si>
  <si>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</si>
  <si>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</si>
  <si>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</si>
  <si>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</si>
  <si>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</si>
  <si>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</si>
  <si>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</si>
  <si>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</si>
  <si>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</si>
  <si>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</si>
  <si>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</si>
  <si>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</si>
  <si>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</si>
  <si>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</si>
  <si>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</si>
  <si>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</si>
  <si>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</si>
  <si>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</si>
  <si>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</si>
  <si>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</si>
  <si>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</si>
  <si>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</si>
  <si>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</si>
  <si>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</si>
  <si>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</si>
  <si>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</si>
  <si>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</si>
  <si>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</si>
  <si>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</si>
  <si>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</si>
  <si>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</si>
  <si>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</si>
  <si>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</si>
  <si>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</si>
  <si>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</si>
  <si>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</si>
  <si>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</si>
  <si>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</si>
  <si>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</si>
  <si>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</si>
  <si>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</si>
  <si>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</si>
  <si>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</si>
  <si>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</si>
  <si>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</si>
  <si>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</si>
  <si>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</si>
  <si>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</si>
  <si>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</si>
  <si>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</si>
  <si>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</si>
  <si>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</si>
  <si>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</si>
  <si>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</si>
  <si>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</si>
  <si>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</si>
  <si>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</si>
  <si>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</si>
  <si>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</si>
  <si>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</si>
  <si>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</si>
  <si>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</si>
  <si>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</si>
  <si>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</si>
  <si>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</si>
  <si>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</si>
  <si>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</si>
  <si>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</si>
  <si>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</si>
  <si>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</si>
  <si>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</si>
  <si>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</si>
  <si>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</si>
  <si>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</si>
  <si>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</si>
  <si>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</si>
  <si>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</si>
  <si>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</si>
  <si>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</si>
  <si>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</si>
  <si>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</si>
  <si>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</si>
  <si>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</si>
  <si>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</si>
  <si>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</si>
  <si>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</si>
  <si>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</si>
  <si>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</si>
  <si>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</si>
  <si>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</si>
  <si>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</si>
  <si>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</si>
  <si>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</si>
  <si>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</si>
  <si>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</si>
  <si>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</si>
  <si>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</si>
  <si>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</si>
  <si>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</si>
  <si>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</si>
  <si>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</si>
  <si>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</si>
  <si>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</si>
  <si>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</si>
  <si>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</si>
  <si>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</si>
  <si>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</si>
  <si>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</si>
  <si>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</si>
  <si>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</si>
  <si>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</si>
  <si>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</si>
  <si>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</si>
  <si>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</si>
  <si>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</si>
  <si>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</si>
  <si>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</si>
  <si>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</si>
  <si>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</si>
  <si>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</si>
  <si>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</si>
  <si>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</si>
  <si>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</si>
  <si>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</si>
  <si>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</si>
  <si>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</si>
  <si>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</si>
  <si>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</si>
  <si>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</si>
  <si>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</si>
  <si>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</si>
  <si>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</si>
  <si>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</si>
  <si>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</si>
  <si>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</si>
  <si>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</si>
  <si>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</si>
  <si>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</si>
  <si>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</si>
  <si>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</si>
  <si>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</si>
  <si>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</si>
  <si>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</si>
  <si>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</si>
  <si>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</si>
  <si>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</si>
  <si>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</si>
  <si>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</si>
  <si>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</si>
  <si>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</si>
  <si>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</si>
  <si>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</si>
  <si>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</si>
  <si>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</si>
  <si>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</si>
  <si>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</si>
  <si>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</si>
  <si>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</si>
  <si>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</si>
  <si>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</si>
  <si>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</si>
  <si>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</si>
  <si>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</si>
  <si>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</si>
  <si>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</si>
  <si>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</si>
  <si>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</si>
  <si>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</si>
  <si>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</si>
  <si>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</si>
  <si>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</si>
  <si>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</si>
  <si>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</si>
  <si>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</si>
  <si>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</si>
  <si>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</si>
  <si>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</si>
  <si>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</si>
  <si>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</si>
  <si>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</si>
  <si>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</si>
  <si>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</si>
  <si>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</si>
  <si>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</si>
  <si>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</si>
  <si>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</si>
  <si>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</si>
  <si>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</si>
  <si>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</si>
  <si>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</si>
  <si>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</si>
  <si>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</si>
  <si>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</si>
  <si>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</si>
  <si>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</si>
  <si>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</si>
  <si>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</si>
  <si>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</si>
  <si>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</si>
  <si>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</si>
  <si>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</si>
  <si>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</si>
  <si>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</si>
  <si>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</si>
  <si>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</si>
  <si>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</si>
  <si>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</si>
  <si>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</si>
  <si>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</si>
  <si>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</si>
  <si>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</si>
  <si>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</si>
  <si>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</si>
  <si>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</si>
  <si>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</si>
  <si>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</si>
  <si>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</si>
  <si>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</si>
  <si>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</si>
  <si>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</si>
  <si>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</si>
  <si>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</si>
  <si>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</si>
  <si>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</si>
  <si>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</si>
  <si>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</si>
  <si>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</si>
  <si>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</si>
  <si>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</si>
  <si>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</si>
  <si>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</si>
  <si>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</si>
  <si>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</si>
  <si>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</si>
  <si>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</si>
  <si>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</si>
  <si>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</si>
  <si>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</si>
  <si>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</si>
  <si>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</si>
  <si>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</si>
  <si>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</si>
  <si>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</si>
  <si>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</si>
  <si>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</si>
  <si>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</si>
  <si>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</si>
  <si>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</si>
  <si>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</si>
  <si>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</si>
  <si>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</si>
  <si>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</si>
  <si>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</si>
  <si>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</si>
  <si>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</si>
  <si>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</si>
  <si>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</si>
  <si>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</si>
  <si>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</si>
  <si>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</si>
  <si>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</si>
  <si>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</si>
  <si>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</si>
  <si>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</si>
  <si>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</si>
  <si>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</si>
  <si>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</si>
  <si>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</si>
  <si>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</si>
  <si>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</si>
  <si>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</si>
  <si>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</si>
  <si>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</si>
  <si>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</si>
  <si>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</si>
  <si>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</si>
  <si>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</si>
  <si>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</si>
  <si>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</si>
  <si>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</si>
  <si>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</si>
  <si>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</si>
  <si>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</si>
  <si>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</si>
  <si>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</si>
  <si>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</si>
  <si>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</si>
  <si>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</si>
  <si>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</si>
  <si>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</si>
  <si>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</si>
  <si>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</si>
  <si>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</si>
  <si>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</si>
  <si>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</si>
  <si>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</si>
  <si>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</si>
  <si>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</si>
  <si>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</si>
  <si>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</si>
  <si>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</si>
  <si>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</si>
  <si>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</si>
  <si>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</si>
  <si>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</si>
  <si>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</si>
  <si>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</si>
  <si>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</si>
  <si>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</si>
  <si>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</si>
  <si>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</si>
  <si>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</si>
  <si>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</si>
  <si>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</si>
  <si>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</si>
  <si>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</si>
  <si>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</si>
  <si>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</si>
  <si>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</si>
  <si>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</si>
  <si>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</si>
  <si>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</si>
  <si>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</si>
  <si>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</si>
  <si>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</si>
  <si>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</si>
  <si>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</si>
  <si>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</si>
  <si>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</si>
  <si>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</si>
  <si>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</si>
  <si>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</si>
  <si>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</si>
  <si>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</si>
  <si>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</si>
  <si>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</si>
  <si>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</si>
  <si>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</si>
  <si>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</si>
  <si>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</si>
  <si>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</si>
  <si>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</si>
  <si>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</si>
  <si>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</si>
  <si>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</si>
  <si>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</si>
  <si>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</si>
  <si>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</si>
  <si>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</si>
  <si>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</si>
  <si>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</si>
  <si>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</si>
  <si>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</si>
  <si>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</si>
  <si>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</si>
  <si>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</si>
  <si>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</si>
  <si>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</si>
  <si>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</si>
  <si>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</si>
  <si>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</si>
  <si>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</si>
  <si>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</si>
  <si>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</si>
  <si>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</si>
  <si>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</si>
  <si>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</si>
  <si>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</si>
  <si>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</si>
  <si>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</si>
  <si>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</si>
  <si>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</si>
  <si>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</si>
  <si>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</si>
  <si>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</si>
  <si>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</si>
  <si>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</si>
  <si>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</si>
  <si>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</si>
  <si>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</si>
  <si>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</si>
  <si>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</si>
  <si>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</si>
  <si>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</si>
  <si>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</si>
  <si>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</si>
  <si>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</si>
  <si>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</si>
  <si>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</si>
  <si>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</si>
  <si>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</si>
  <si>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</si>
  <si>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</si>
  <si>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</si>
  <si>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</si>
  <si>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</si>
  <si>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</si>
  <si>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</si>
  <si>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</si>
  <si>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</si>
  <si>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</si>
  <si>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</si>
  <si>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</si>
  <si>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</si>
  <si>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</si>
  <si>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</si>
  <si>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</si>
  <si>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</si>
  <si>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</si>
  <si>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</si>
  <si>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</si>
  <si>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</si>
  <si>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</si>
  <si>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</si>
  <si>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</si>
  <si>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</si>
  <si>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</si>
  <si>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</si>
  <si>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</si>
  <si>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</si>
  <si>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</si>
  <si>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</si>
  <si>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</si>
  <si>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</si>
  <si>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</si>
  <si>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</si>
  <si>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</si>
  <si>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</si>
  <si>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</si>
  <si>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</si>
  <si>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</si>
  <si>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</si>
  <si>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</si>
  <si>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</si>
  <si>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</si>
  <si>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</si>
  <si>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</si>
  <si>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</si>
  <si>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</si>
  <si>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</si>
  <si>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</si>
  <si>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</si>
  <si>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</si>
  <si>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</si>
  <si>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</si>
  <si>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</si>
  <si>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</si>
  <si>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</si>
  <si>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</si>
  <si>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</si>
  <si>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</si>
  <si>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</si>
  <si>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</si>
  <si>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</si>
  <si>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</si>
  <si>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</si>
  <si>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</si>
  <si>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</si>
  <si>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</si>
  <si>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</si>
  <si>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</si>
  <si>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</si>
  <si>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</si>
  <si>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</si>
  <si>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</si>
  <si>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</si>
  <si>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</si>
  <si>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</si>
  <si>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</si>
  <si>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</si>
  <si>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</si>
  <si>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</si>
  <si>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</si>
  <si>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</si>
  <si>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</si>
  <si>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</si>
  <si>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</si>
  <si>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</si>
  <si>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</si>
  <si>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</si>
  <si>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</si>
  <si>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</si>
  <si>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</si>
  <si>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</si>
  <si>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</si>
  <si>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</si>
  <si>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</si>
  <si>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</si>
  <si>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</si>
  <si>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</si>
  <si>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</si>
  <si>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</si>
  <si>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</si>
  <si>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</si>
  <si>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</si>
  <si>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</si>
  <si>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</si>
  <si>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</si>
  <si>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</si>
  <si>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</si>
  <si>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</si>
  <si>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</si>
  <si>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</si>
  <si>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</si>
  <si>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</si>
  <si>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</si>
  <si>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</si>
  <si>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</si>
  <si>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</si>
  <si>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</si>
  <si>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</si>
  <si>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</si>
  <si>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</si>
  <si>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</si>
  <si>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</si>
  <si>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</si>
  <si>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</si>
  <si>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</si>
  <si>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</si>
  <si>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</si>
  <si>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</si>
  <si>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</si>
  <si>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</si>
  <si>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</si>
  <si>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</si>
  <si>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</si>
  <si>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</si>
  <si>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</si>
  <si>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</si>
  <si>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</si>
  <si>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</si>
  <si>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</si>
  <si>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</si>
  <si>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</si>
  <si>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</si>
  <si>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</si>
  <si>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</si>
  <si>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</si>
  <si>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</si>
  <si>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</si>
  <si>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</si>
  <si>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</si>
  <si>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</si>
  <si>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</si>
  <si>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</si>
  <si>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</si>
  <si>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</si>
  <si>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</si>
  <si>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</si>
  <si>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</si>
  <si>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</si>
  <si>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</si>
  <si>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</si>
  <si>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</si>
  <si>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</si>
  <si>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</si>
  <si>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</si>
  <si>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</si>
  <si>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</si>
  <si>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</si>
  <si>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</si>
  <si>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</si>
  <si>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</si>
  <si>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</si>
  <si>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</si>
  <si>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</si>
  <si>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</si>
  <si>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</si>
  <si>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</si>
  <si>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</si>
  <si>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</si>
  <si>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</si>
  <si>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</si>
  <si>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</si>
  <si>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</si>
  <si>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</si>
  <si>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</si>
  <si>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</si>
  <si>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</si>
  <si>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</si>
  <si>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</si>
  <si>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</si>
  <si>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</si>
  <si>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</si>
  <si>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</si>
  <si>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</si>
  <si>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</si>
  <si>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</si>
  <si>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</si>
  <si>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</si>
  <si>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</si>
  <si>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</si>
  <si>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</si>
  <si>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</si>
  <si>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</si>
  <si>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</si>
  <si>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</si>
  <si>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</si>
  <si>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</si>
  <si>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</si>
  <si>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</si>
  <si>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</si>
  <si>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</si>
  <si>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</si>
  <si>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</si>
  <si>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</si>
  <si>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</si>
  <si>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</si>
  <si>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</si>
  <si>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</si>
  <si>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</si>
  <si>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</si>
  <si>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</si>
  <si>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</si>
  <si>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</si>
  <si>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</si>
  <si>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</si>
  <si>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</si>
  <si>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</si>
  <si>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</si>
  <si>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</si>
  <si>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</si>
  <si>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</si>
  <si>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</si>
  <si>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</si>
  <si>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</si>
  <si>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</si>
  <si>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</si>
  <si>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</si>
  <si>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</si>
  <si>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</si>
  <si>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</si>
  <si>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</si>
  <si>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</si>
  <si>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</si>
  <si>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</si>
  <si>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</si>
  <si>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</si>
  <si>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</si>
  <si>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</si>
  <si>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</si>
  <si>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</si>
  <si>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</si>
  <si>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</si>
  <si>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</si>
  <si>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</si>
  <si>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</si>
  <si>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</si>
  <si>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</si>
  <si>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</si>
  <si>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</si>
  <si>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</si>
  <si>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</si>
  <si>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</si>
  <si>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</si>
  <si>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</si>
  <si>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</si>
  <si>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</si>
  <si>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</si>
  <si>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</si>
  <si>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</si>
  <si>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</si>
  <si>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</si>
  <si>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</si>
  <si>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</si>
  <si>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</si>
  <si>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</si>
  <si>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</si>
  <si>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</si>
  <si>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</si>
  <si>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</si>
  <si>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</si>
  <si>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</si>
  <si>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</si>
  <si>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</si>
  <si>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</si>
  <si>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</si>
  <si>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</si>
  <si>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</si>
  <si>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</si>
  <si>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</si>
  <si>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</si>
  <si>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</si>
  <si>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</si>
  <si>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</si>
  <si>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</si>
  <si>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</si>
  <si>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</si>
  <si>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</si>
  <si>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</si>
  <si>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</si>
  <si>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</si>
  <si>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</si>
  <si>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</si>
  <si>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</si>
  <si>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</si>
  <si>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</si>
  <si>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</si>
  <si>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</si>
  <si>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</si>
  <si>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</si>
  <si>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</si>
  <si>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</si>
  <si>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</si>
  <si>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</si>
  <si>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</si>
  <si>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</si>
  <si>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</si>
  <si>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</si>
  <si>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</si>
  <si>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</si>
  <si>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</si>
  <si>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</si>
  <si>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</si>
  <si>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</si>
  <si>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</si>
  <si>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</si>
  <si>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</si>
  <si>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</si>
  <si>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</si>
  <si>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</si>
  <si>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</si>
  <si>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</si>
  <si>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</si>
  <si>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</si>
  <si>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</si>
  <si>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</si>
  <si>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</si>
  <si>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</si>
  <si>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</si>
  <si>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</si>
  <si>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</si>
  <si>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</si>
  <si>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</si>
  <si>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</si>
  <si>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</si>
  <si>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</si>
  <si>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</si>
  <si>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</si>
  <si>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</si>
  <si>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</si>
  <si>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</si>
  <si>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</si>
  <si>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</si>
  <si>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</si>
  <si>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</si>
  <si>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</si>
  <si>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</si>
  <si>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</si>
  <si>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</si>
  <si>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</si>
  <si>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</si>
  <si>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</si>
  <si>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</si>
  <si>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</si>
  <si>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</si>
  <si>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</si>
  <si>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</si>
  <si>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</si>
  <si>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</si>
  <si>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</si>
  <si>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</si>
  <si>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</si>
  <si>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</si>
  <si>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</si>
  <si>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</si>
  <si>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</si>
  <si>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</si>
  <si>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</si>
  <si>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</si>
  <si>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</si>
  <si>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</si>
  <si>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</si>
  <si>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</si>
  <si>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</si>
  <si>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</si>
  <si>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</si>
  <si>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</si>
  <si>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</si>
  <si>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</si>
  <si>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</si>
  <si>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</si>
  <si>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</si>
  <si>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</si>
  <si>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</si>
  <si>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</si>
  <si>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</si>
  <si>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</si>
  <si>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</si>
  <si>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</si>
  <si>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</si>
  <si>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</si>
  <si>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</si>
  <si>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</si>
  <si>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</si>
  <si>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</si>
  <si>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</si>
  <si>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</si>
  <si>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</si>
  <si>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</si>
  <si>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</si>
  <si>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</si>
  <si>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</si>
  <si>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</si>
  <si>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</si>
  <si>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</si>
  <si>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</si>
  <si>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</si>
  <si>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</si>
  <si>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</si>
  <si>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</si>
  <si>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</si>
  <si>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</si>
  <si>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</si>
  <si>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</si>
  <si>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</si>
  <si>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</si>
  <si>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</si>
  <si>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</si>
  <si>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</si>
  <si>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</si>
  <si>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</si>
  <si>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</si>
  <si>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</si>
  <si>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</si>
  <si>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</si>
  <si>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</si>
  <si>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</si>
  <si>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</si>
  <si>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</si>
  <si>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</si>
  <si>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</si>
  <si>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</si>
  <si>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</si>
  <si>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</si>
  <si>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</si>
  <si>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</si>
  <si>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</si>
  <si>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</si>
  <si>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</si>
  <si>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</si>
  <si>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</si>
  <si>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</si>
  <si>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</si>
  <si>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</si>
  <si>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</si>
  <si>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</si>
  <si>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</si>
  <si>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</si>
  <si>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</si>
  <si>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</si>
  <si>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</si>
  <si>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</si>
  <si>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</si>
  <si>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</si>
  <si>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</si>
  <si>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</si>
  <si>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</si>
  <si>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</si>
  <si>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</si>
  <si>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</si>
  <si>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</si>
  <si>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</si>
  <si>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</si>
  <si>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</si>
  <si>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</si>
  <si>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</si>
  <si>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</si>
  <si>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</si>
  <si>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</si>
  <si>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</si>
  <si>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</si>
  <si>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</si>
  <si>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</si>
  <si>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</si>
  <si>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</si>
  <si>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</si>
  <si>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</si>
  <si>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</si>
  <si>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</si>
  <si>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</si>
  <si>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</si>
  <si>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</si>
  <si>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</si>
  <si>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</si>
  <si>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</si>
  <si>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</si>
  <si>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</si>
  <si>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</si>
  <si>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</si>
  <si>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</si>
  <si>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</si>
  <si>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</si>
  <si>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</si>
  <si>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</si>
  <si>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</si>
  <si>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</si>
  <si>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</si>
  <si>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</si>
  <si>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</si>
  <si>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</si>
  <si>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</si>
  <si>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</si>
  <si>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</si>
  <si>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</si>
  <si>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</si>
  <si>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</si>
  <si>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</si>
  <si>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</si>
  <si>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</si>
  <si>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</si>
  <si>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</si>
  <si>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</si>
  <si>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</si>
  <si>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</si>
  <si>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</si>
  <si>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</si>
  <si>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</si>
  <si>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</si>
  <si>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</si>
  <si>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</si>
  <si>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</si>
  <si>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</si>
  <si>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</si>
  <si>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</si>
  <si>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</si>
  <si>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</si>
  <si>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</si>
  <si>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</si>
  <si>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</si>
  <si>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</si>
  <si>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</si>
  <si>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</si>
  <si>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</si>
  <si>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</si>
  <si>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</si>
  <si>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</si>
  <si>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</si>
  <si>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</si>
  <si>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</si>
  <si>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</si>
  <si>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</si>
  <si>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</si>
  <si>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</si>
  <si>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</si>
  <si>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</si>
  <si>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</si>
  <si>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</si>
  <si>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</si>
  <si>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</si>
  <si>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</si>
  <si>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</si>
  <si>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</si>
  <si>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</si>
  <si>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</si>
  <si>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</si>
  <si>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</si>
  <si>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</si>
  <si>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</si>
  <si>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</si>
  <si>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</si>
  <si>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</si>
  <si>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</si>
  <si>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</si>
  <si>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</si>
  <si>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</si>
  <si>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</si>
  <si>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</si>
  <si>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</si>
  <si>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</si>
  <si>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</si>
  <si>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</si>
  <si>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</si>
  <si>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</si>
  <si>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</si>
  <si>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</si>
  <si>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</si>
  <si>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</si>
  <si>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</si>
  <si>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</si>
  <si>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</si>
  <si>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</si>
  <si>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</si>
  <si>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</si>
  <si>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</si>
  <si>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</si>
  <si>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</si>
  <si>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</si>
  <si>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</si>
  <si>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</si>
  <si>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</si>
  <si>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</si>
  <si>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</si>
  <si>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</si>
  <si>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</si>
  <si>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</si>
  <si>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</si>
  <si>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</si>
  <si>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</si>
  <si>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</si>
  <si>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</si>
  <si>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</si>
  <si>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</si>
  <si>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</si>
  <si>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</si>
  <si>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</si>
  <si>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</si>
  <si>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</si>
  <si>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</si>
  <si>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</si>
  <si>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</si>
  <si>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</si>
  <si>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</si>
  <si>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</si>
  <si>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</si>
  <si>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</si>
  <si>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</si>
  <si>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</si>
  <si>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</si>
  <si>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</si>
  <si>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</si>
  <si>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</si>
  <si>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</si>
  <si>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</si>
  <si>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</si>
  <si>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</si>
  <si>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</si>
  <si>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</si>
  <si>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</si>
  <si>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</si>
  <si>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</si>
  <si>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</si>
  <si>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</si>
  <si>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</si>
  <si>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</si>
  <si>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</si>
  <si>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</si>
  <si>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</si>
  <si>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</si>
  <si>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</si>
  <si>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</si>
  <si>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</si>
  <si>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</si>
  <si>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</si>
  <si>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</si>
  <si>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</si>
  <si>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</si>
  <si>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</si>
  <si>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</si>
  <si>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</si>
  <si>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</si>
  <si>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</si>
  <si>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</si>
  <si>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</si>
  <si>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</si>
  <si>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</si>
  <si>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</si>
  <si>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</si>
  <si>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</si>
  <si>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</si>
  <si>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</si>
  <si>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</si>
  <si>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</si>
  <si>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</si>
  <si>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</si>
  <si>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</si>
  <si>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</si>
  <si>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</si>
  <si>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</si>
  <si>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</si>
  <si>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</si>
  <si>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</si>
  <si>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</si>
  <si>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</si>
  <si>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</si>
  <si>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</si>
  <si>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</si>
  <si>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</si>
  <si>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</si>
  <si>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</si>
  <si>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</si>
  <si>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</si>
  <si>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</si>
  <si>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</si>
  <si>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</si>
  <si>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</si>
  <si>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</si>
  <si>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</si>
  <si>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</si>
  <si>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</si>
  <si>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</si>
  <si>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</si>
  <si>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</si>
  <si>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</si>
  <si>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</si>
  <si>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</si>
  <si>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</si>
  <si>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</si>
  <si>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</si>
  <si>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</si>
  <si>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</si>
  <si>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</si>
  <si>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</si>
  <si>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</si>
  <si>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</si>
  <si>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</si>
  <si>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</si>
  <si>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</si>
  <si>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</si>
  <si>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</si>
  <si>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</si>
  <si>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</si>
  <si>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</si>
  <si>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</si>
  <si>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</si>
  <si>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</si>
  <si>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</si>
  <si>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</si>
  <si>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</si>
  <si>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</si>
  <si>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</si>
  <si>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</si>
  <si>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</si>
  <si>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</si>
  <si>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</si>
  <si>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</si>
  <si>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</si>
  <si>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</si>
  <si>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</si>
  <si>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</si>
  <si>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</si>
  <si>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</si>
  <si>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</si>
  <si>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</si>
  <si>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</si>
  <si>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</si>
  <si>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</si>
  <si>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</si>
  <si>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</si>
  <si>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</si>
  <si>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</si>
  <si>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</si>
  <si>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</si>
  <si>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</si>
  <si>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</si>
  <si>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</si>
  <si>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</si>
  <si>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</si>
  <si>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</si>
  <si>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</si>
  <si>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</si>
  <si>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</si>
  <si>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</si>
  <si>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</si>
  <si>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</si>
  <si>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</si>
  <si>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</si>
  <si>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</si>
  <si>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</si>
  <si>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</si>
  <si>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</si>
  <si>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</si>
  <si>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</si>
  <si>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</si>
  <si>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</si>
  <si>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</si>
  <si>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</si>
  <si>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</si>
  <si>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</si>
  <si>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</si>
  <si>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</si>
  <si>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</si>
  <si>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</si>
  <si>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</si>
  <si>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</si>
  <si>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</si>
  <si>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</si>
  <si>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</si>
  <si>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</si>
  <si>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</si>
  <si>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</si>
  <si>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</si>
  <si>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</si>
  <si>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</si>
  <si>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</si>
  <si>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</si>
  <si>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</si>
  <si>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</si>
  <si>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</si>
  <si>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</si>
  <si>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</si>
  <si>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</si>
  <si>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</si>
  <si>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</si>
  <si>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</si>
  <si>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</si>
  <si>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</si>
  <si>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</si>
  <si>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</si>
  <si>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</si>
  <si>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</si>
  <si>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</si>
  <si>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</si>
  <si>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</si>
  <si>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</si>
  <si>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</si>
  <si>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</si>
  <si>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</si>
  <si>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</si>
  <si>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</si>
  <si>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</si>
  <si>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</si>
  <si>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</si>
  <si>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</si>
  <si>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</si>
  <si>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</si>
  <si>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</si>
  <si>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</si>
  <si>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</si>
  <si>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</si>
  <si>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</si>
  <si>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</si>
  <si>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</si>
  <si>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</si>
  <si>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</si>
  <si>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</si>
  <si>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</si>
  <si>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</si>
  <si>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</si>
  <si>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</si>
  <si>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</si>
  <si>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</si>
  <si>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</si>
  <si>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</si>
  <si>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</si>
  <si>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</si>
  <si>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</si>
  <si>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</si>
  <si>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</si>
  <si>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</si>
  <si>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</si>
  <si>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</si>
  <si>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</si>
  <si>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</si>
  <si>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</si>
  <si>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</si>
  <si>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</si>
  <si>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</si>
  <si>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</si>
  <si>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</si>
  <si>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</si>
  <si>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</si>
  <si>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</si>
  <si>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</si>
  <si>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</si>
  <si>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</si>
  <si>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</si>
  <si>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</si>
  <si>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</si>
  <si>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</si>
  <si>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</si>
  <si>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</si>
  <si>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</si>
  <si>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</si>
  <si>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</si>
  <si>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</si>
  <si>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</si>
  <si>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</si>
  <si>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</si>
  <si>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</si>
  <si>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</si>
  <si>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</si>
  <si>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</si>
  <si>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</si>
  <si>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</si>
  <si>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</si>
  <si>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</si>
  <si>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</si>
  <si>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</si>
  <si>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</si>
  <si>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</si>
  <si>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</si>
  <si>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</si>
  <si>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</si>
  <si>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</si>
  <si>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</si>
  <si>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</si>
  <si>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</si>
  <si>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</si>
  <si>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</si>
  <si>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</si>
  <si>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</si>
  <si>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</si>
  <si>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</si>
  <si>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</si>
  <si>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</si>
  <si>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</si>
  <si>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</si>
  <si>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</si>
  <si>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</si>
  <si>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</si>
  <si>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</si>
  <si>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</si>
  <si>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</si>
  <si>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</si>
  <si>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</si>
  <si>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</si>
  <si>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</si>
  <si>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</si>
  <si>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</si>
  <si>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</si>
  <si>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</si>
  <si>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</si>
  <si>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</si>
  <si>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</si>
  <si>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</si>
  <si>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</si>
  <si>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</si>
  <si>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</si>
  <si>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</si>
  <si>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</si>
  <si>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</si>
  <si>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</si>
  <si>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</si>
  <si>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</si>
  <si>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</si>
  <si>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</si>
  <si>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</si>
  <si>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</si>
  <si>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</si>
  <si>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</si>
  <si>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</si>
  <si>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</si>
  <si>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</si>
  <si>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</si>
  <si>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</si>
  <si>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</si>
  <si>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</si>
  <si>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</si>
  <si>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</si>
  <si>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</si>
  <si>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</si>
  <si>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</si>
  <si>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</si>
  <si>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</si>
  <si>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</si>
  <si>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</si>
  <si>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</si>
  <si>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</si>
  <si>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</si>
  <si>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</si>
  <si>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</si>
  <si>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</si>
  <si>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</si>
  <si>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</si>
  <si>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</si>
  <si>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</si>
  <si>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</si>
  <si>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</si>
  <si>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</si>
  <si>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</si>
  <si>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</si>
  <si>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</si>
  <si>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</si>
  <si>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</si>
  <si>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</si>
  <si>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</si>
  <si>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</si>
  <si>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</si>
  <si>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</si>
  <si>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</si>
  <si>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</si>
  <si>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</si>
  <si>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</si>
  <si>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</si>
  <si>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</si>
  <si>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</si>
  <si>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</si>
  <si>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</si>
  <si>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</si>
  <si>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</si>
  <si>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</si>
  <si>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</si>
  <si>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</si>
  <si>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</si>
  <si>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</si>
  <si>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</si>
  <si>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</si>
  <si>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</si>
  <si>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</si>
  <si>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</si>
  <si>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</si>
  <si>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</si>
  <si>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</si>
  <si>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</si>
  <si>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</si>
  <si>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</si>
  <si>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</si>
  <si>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</si>
  <si>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</si>
  <si>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</si>
  <si>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</si>
  <si>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</si>
  <si>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</si>
  <si>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</si>
  <si>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</si>
  <si>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</si>
  <si>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</si>
  <si>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</si>
  <si>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</si>
  <si>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</si>
  <si>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</si>
  <si>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</si>
  <si>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</si>
  <si>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</si>
  <si>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</si>
  <si>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</si>
  <si>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</si>
  <si>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</si>
  <si>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</si>
  <si>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</si>
  <si>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</si>
  <si>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</si>
  <si>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</si>
  <si>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</si>
  <si>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</si>
  <si>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</si>
  <si>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</si>
  <si>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</si>
  <si>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</si>
  <si>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</si>
  <si>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</si>
  <si>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</si>
  <si>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</si>
  <si>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</si>
  <si>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</si>
  <si>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</si>
  <si>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</si>
  <si>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</si>
  <si>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</si>
  <si>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</si>
  <si>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</si>
  <si>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</si>
  <si>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</si>
  <si>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</si>
  <si>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</si>
  <si>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</si>
  <si>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</si>
  <si>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</si>
  <si>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</si>
  <si>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</si>
  <si>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</si>
  <si>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</si>
  <si>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</si>
  <si>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</si>
  <si>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</si>
  <si>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</si>
  <si>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</si>
  <si>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</si>
  <si>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</si>
  <si>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</si>
  <si>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</si>
  <si>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</si>
  <si>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</si>
  <si>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</si>
  <si>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</si>
  <si>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</si>
  <si>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</si>
  <si>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</si>
  <si>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</si>
  <si>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</si>
  <si>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</si>
  <si>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</si>
  <si>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</si>
  <si>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</si>
  <si>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</si>
  <si>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</si>
  <si>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</si>
  <si>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</si>
  <si>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</si>
  <si>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</si>
  <si>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</si>
  <si>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</si>
  <si>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</si>
  <si>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</si>
  <si>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</si>
  <si>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</si>
  <si>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</si>
  <si>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</si>
  <si>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</si>
  <si>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</si>
  <si>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</si>
  <si>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</si>
  <si>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</si>
  <si>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</si>
  <si>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</si>
  <si>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</si>
  <si>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</si>
  <si>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</si>
  <si>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</si>
  <si>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</si>
  <si>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</si>
  <si>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</si>
  <si>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</si>
  <si>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</si>
  <si>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</si>
  <si>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</si>
  <si>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</si>
  <si>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</si>
  <si>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</si>
  <si>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</si>
  <si>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</si>
  <si>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</si>
  <si>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</si>
  <si>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</si>
  <si>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</si>
  <si>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</si>
  <si>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</si>
  <si>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</si>
  <si>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</si>
  <si>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</si>
  <si>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</si>
  <si>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</si>
  <si>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</si>
  <si>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</si>
  <si>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</si>
  <si>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</si>
  <si>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</si>
  <si>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</si>
  <si>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</si>
  <si>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</si>
  <si>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</si>
  <si>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</si>
  <si>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</si>
  <si>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</si>
  <si>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</si>
  <si>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</si>
  <si>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</si>
  <si>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</si>
  <si>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</si>
  <si>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</si>
  <si>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</si>
  <si>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</si>
  <si>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</si>
  <si>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</si>
  <si>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</si>
  <si>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</si>
  <si>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</si>
  <si>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</si>
  <si>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</si>
  <si>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</si>
  <si>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</si>
  <si>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</si>
  <si>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</si>
  <si>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</si>
  <si>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</si>
  <si>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</si>
  <si>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</si>
  <si>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</si>
  <si>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</si>
  <si>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</si>
  <si>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</si>
  <si>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</si>
  <si>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</si>
  <si>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</si>
  <si>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</si>
  <si>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</si>
  <si>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</si>
  <si>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</si>
  <si>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</si>
  <si>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</si>
  <si>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</si>
  <si>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</si>
  <si>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</si>
  <si>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</si>
  <si>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</si>
  <si>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</si>
  <si>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</si>
  <si>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</si>
  <si>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</si>
  <si>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</si>
  <si>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</si>
  <si>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</si>
  <si>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</si>
  <si>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</si>
  <si>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</si>
  <si>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</si>
  <si>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</si>
  <si>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</si>
  <si>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</si>
  <si>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</si>
  <si>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</si>
  <si>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</si>
  <si>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</si>
  <si>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</si>
  <si>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</si>
  <si>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</si>
  <si>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</si>
  <si>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</si>
  <si>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</si>
  <si>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</si>
  <si>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</si>
  <si>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</si>
  <si>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</si>
  <si>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</si>
  <si>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</si>
  <si>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</si>
  <si>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</si>
  <si>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</si>
  <si>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</si>
  <si>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</si>
  <si>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</si>
  <si>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</si>
  <si>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</si>
  <si>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</si>
  <si>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</si>
  <si>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</si>
  <si>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</si>
  <si>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</si>
  <si>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</si>
  <si>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</si>
  <si>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</si>
  <si>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</si>
  <si>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</si>
  <si>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</si>
  <si>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</si>
  <si>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</si>
  <si>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</si>
  <si>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</si>
  <si>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</si>
  <si>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</si>
  <si>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</si>
  <si>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</si>
  <si>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</si>
  <si>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</si>
  <si>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</si>
  <si>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</si>
  <si>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</si>
  <si>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</si>
  <si>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</si>
  <si>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</si>
  <si>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</si>
  <si>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</si>
  <si>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</si>
  <si>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</si>
  <si>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</si>
  <si>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</si>
  <si>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</si>
  <si>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</si>
  <si>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</si>
  <si>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</si>
  <si>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</si>
  <si>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</si>
  <si>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</si>
  <si>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</si>
  <si>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</si>
  <si>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</si>
  <si>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</si>
  <si>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</si>
  <si>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</si>
  <si>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</si>
  <si>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</si>
  <si>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</si>
  <si>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</si>
  <si>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</si>
  <si>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</si>
  <si>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</si>
  <si>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</si>
  <si>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</si>
  <si>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</si>
  <si>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</si>
  <si>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</si>
  <si>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</si>
  <si>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</si>
  <si>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</si>
  <si>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</si>
  <si>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</si>
  <si>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</si>
  <si>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</si>
  <si>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</si>
  <si>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</si>
  <si>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</si>
  <si>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</si>
  <si>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</si>
  <si>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</si>
  <si>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</si>
  <si>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</si>
  <si>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</si>
  <si>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</si>
  <si>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</si>
  <si>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</si>
  <si>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</si>
  <si>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</si>
  <si>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</si>
  <si>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</si>
  <si>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</si>
  <si>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</si>
  <si>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</si>
  <si>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</si>
  <si>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</si>
  <si>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</si>
  <si>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</si>
  <si>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</si>
  <si>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</si>
  <si>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</si>
  <si>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</si>
  <si>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</si>
  <si>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</si>
  <si>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</si>
  <si>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</si>
  <si>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</si>
  <si>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</si>
  <si>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</si>
  <si>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</si>
  <si>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</si>
  <si>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</si>
  <si>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</si>
  <si>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</si>
  <si>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</si>
  <si>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</si>
  <si>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</si>
  <si>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</si>
  <si>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</si>
  <si>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</si>
  <si>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</si>
  <si>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</si>
  <si>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</si>
  <si>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</si>
  <si>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</si>
  <si>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</si>
  <si>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</si>
  <si>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</si>
  <si>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</si>
  <si>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</si>
  <si>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</si>
  <si>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</si>
  <si>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</si>
  <si>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</si>
  <si>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</si>
  <si>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</si>
  <si>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</si>
  <si>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</si>
  <si>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</si>
  <si>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</si>
  <si>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</si>
  <si>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</si>
  <si>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</si>
  <si>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</si>
  <si>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</si>
  <si>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</si>
  <si>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</si>
  <si>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</si>
  <si>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</si>
  <si>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</si>
  <si>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</si>
  <si>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</si>
  <si>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</si>
  <si>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</si>
  <si>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</si>
  <si>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</si>
  <si>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</si>
  <si>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</si>
  <si>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</si>
  <si>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</si>
  <si>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</si>
  <si>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</si>
  <si>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</si>
  <si>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</si>
  <si>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</si>
  <si>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</si>
  <si>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</si>
  <si>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</si>
  <si>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</si>
  <si>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</si>
  <si>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</si>
  <si>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</si>
  <si>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</si>
  <si>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</si>
  <si>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</si>
  <si>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</si>
  <si>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</si>
  <si>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</si>
  <si>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</si>
  <si>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</si>
  <si>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</si>
  <si>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</si>
  <si>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</si>
  <si>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</si>
  <si>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</si>
  <si>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</si>
  <si>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</si>
  <si>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</si>
  <si>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</si>
  <si>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</si>
  <si>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</si>
  <si>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</si>
  <si>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</si>
  <si>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</si>
  <si>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</si>
  <si>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</si>
  <si>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</si>
  <si>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</si>
  <si>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</si>
  <si>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</si>
  <si>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</si>
  <si>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</si>
  <si>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</si>
  <si>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</si>
  <si>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</si>
  <si>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</si>
  <si>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</si>
  <si>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</si>
  <si>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</si>
  <si>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</si>
  <si>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</si>
  <si>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</si>
  <si>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</si>
  <si>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</si>
  <si>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</si>
  <si>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</si>
  <si>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</si>
  <si>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</si>
  <si>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</si>
  <si>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</si>
  <si>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</si>
  <si>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</si>
  <si>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</si>
  <si>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</si>
  <si>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</si>
  <si>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</si>
  <si>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</si>
  <si>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</si>
  <si>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</si>
  <si>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</si>
  <si>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</si>
  <si>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</si>
  <si>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</si>
  <si>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</si>
  <si>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</si>
  <si>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</si>
  <si>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</si>
  <si>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</si>
  <si>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</si>
  <si>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</si>
  <si>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</si>
  <si>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</si>
  <si>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</si>
  <si>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</si>
  <si>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</si>
  <si>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</si>
  <si>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</si>
  <si>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</si>
  <si>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</si>
  <si>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</si>
  <si>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</si>
  <si>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</si>
  <si>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</si>
  <si>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</si>
  <si>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</si>
  <si>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</si>
  <si>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</si>
  <si>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</si>
  <si>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</si>
  <si>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</si>
  <si>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</si>
  <si>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</si>
  <si>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</si>
  <si>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</si>
  <si>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</si>
  <si>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</si>
  <si>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</si>
  <si>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</si>
  <si>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</si>
  <si>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</si>
  <si>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</si>
  <si>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</si>
  <si>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</si>
  <si>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</si>
  <si>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</si>
  <si>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</si>
  <si>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</si>
  <si>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</si>
  <si>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</si>
  <si>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</si>
  <si>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</si>
  <si>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</si>
  <si>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</si>
  <si>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</si>
  <si>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</si>
  <si>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</si>
  <si>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</si>
  <si>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</si>
  <si>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</si>
  <si>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</si>
  <si>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</si>
  <si>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</si>
  <si>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</si>
  <si>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</si>
  <si>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</si>
  <si>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</si>
  <si>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</si>
  <si>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</si>
  <si>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</si>
  <si>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</si>
  <si>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</si>
  <si>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</si>
  <si>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</si>
  <si>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</si>
  <si>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</si>
  <si>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</si>
  <si>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</si>
  <si>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</si>
  <si>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</si>
  <si>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</si>
  <si>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</si>
  <si>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</si>
  <si>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</si>
  <si>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</si>
  <si>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</si>
  <si>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</si>
  <si>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</si>
  <si>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</si>
  <si>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</si>
  <si>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</si>
  <si>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</si>
  <si>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</si>
  <si>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</si>
  <si>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</si>
  <si>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</si>
  <si>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</si>
  <si>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</si>
  <si>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</si>
  <si>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</si>
  <si>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</si>
  <si>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</si>
  <si>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</si>
  <si>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</si>
  <si>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</si>
  <si>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</si>
  <si>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</si>
  <si>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</si>
  <si>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</si>
  <si>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</si>
  <si>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</si>
  <si>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</si>
  <si>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</si>
  <si>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</si>
  <si>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</si>
  <si>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</si>
  <si>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</si>
  <si>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</si>
  <si>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</si>
  <si>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</si>
  <si>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</si>
  <si>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</si>
  <si>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</si>
  <si>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</si>
  <si>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</si>
  <si>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</si>
  <si>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</si>
  <si>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</si>
  <si>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</si>
  <si>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</si>
  <si>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</si>
  <si>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</si>
  <si>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</si>
  <si>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</si>
  <si>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</si>
  <si>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</si>
  <si>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</si>
  <si>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</si>
  <si>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</si>
  <si>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</si>
  <si>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</si>
  <si>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</si>
  <si>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</si>
  <si>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</si>
  <si>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</si>
  <si>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</si>
  <si>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</si>
  <si>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</si>
  <si>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</si>
  <si>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</si>
  <si>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</si>
  <si>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</si>
  <si>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</si>
  <si>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</si>
  <si>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</si>
  <si>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</si>
  <si>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</si>
  <si>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</si>
  <si>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</si>
  <si>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</si>
  <si>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</si>
  <si>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</si>
  <si>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</si>
  <si>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</si>
  <si>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</si>
  <si>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</si>
  <si>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</si>
  <si>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</si>
  <si>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</si>
  <si>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</si>
  <si>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</si>
  <si>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</si>
  <si>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</si>
  <si>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</si>
  <si>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</si>
  <si>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</si>
  <si>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</si>
  <si>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</si>
  <si>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</si>
  <si>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</si>
  <si>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</si>
  <si>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</si>
  <si>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</si>
  <si>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</si>
  <si>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</si>
  <si>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</si>
  <si>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</si>
  <si>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</si>
  <si>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</si>
  <si>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</si>
  <si>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</si>
  <si>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</si>
  <si>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</si>
  <si>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</si>
  <si>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</si>
  <si>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</si>
  <si>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</si>
  <si>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</si>
  <si>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</si>
  <si>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</si>
  <si>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</si>
  <si>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</si>
  <si>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</si>
  <si>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</si>
  <si>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</si>
  <si>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</si>
  <si>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</si>
  <si>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</si>
  <si>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</si>
  <si>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</si>
  <si>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</si>
  <si>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</si>
  <si>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</si>
  <si>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</si>
  <si>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</si>
  <si>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</si>
  <si>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</si>
  <si>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</si>
  <si>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</si>
  <si>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</si>
  <si>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</si>
  <si>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</si>
  <si>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</si>
  <si>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</si>
  <si>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</si>
  <si>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</si>
  <si>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</si>
  <si>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</si>
  <si>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</si>
  <si>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</si>
  <si>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</si>
  <si>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</si>
  <si>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</si>
  <si>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</si>
  <si>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</si>
  <si>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</si>
  <si>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</si>
  <si>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</si>
  <si>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</si>
  <si>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</si>
  <si>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</si>
  <si>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</si>
  <si>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</si>
  <si>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</si>
  <si>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</si>
  <si>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</si>
  <si>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</si>
  <si>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</si>
  <si>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</si>
  <si>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</si>
  <si>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</si>
  <si>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</si>
  <si>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</si>
  <si>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</si>
  <si>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</si>
  <si>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</si>
  <si>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</si>
  <si>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</si>
  <si>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</si>
  <si>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</si>
  <si>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</si>
  <si>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</si>
  <si>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</si>
  <si>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</si>
  <si>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</si>
  <si>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</si>
  <si>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</si>
  <si>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</si>
  <si>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</si>
  <si>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</si>
  <si>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</si>
  <si>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</si>
  <si>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</si>
  <si>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</si>
  <si>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</si>
  <si>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</si>
  <si>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</si>
  <si>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</si>
  <si>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</si>
  <si>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</si>
  <si>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</si>
  <si>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</si>
  <si>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</si>
  <si>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</si>
  <si>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</si>
  <si>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</si>
  <si>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</si>
  <si>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</si>
  <si>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</si>
  <si>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</si>
  <si>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</si>
  <si>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</si>
  <si>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</si>
  <si>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</si>
  <si>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</si>
  <si>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</si>
  <si>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</si>
  <si>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</si>
  <si>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</si>
  <si>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</si>
  <si>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</si>
  <si>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</si>
  <si>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</si>
  <si>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</si>
  <si>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</si>
  <si>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</si>
  <si>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</si>
  <si>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</si>
  <si>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</si>
  <si>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</si>
  <si>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</si>
  <si>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</si>
  <si>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</si>
  <si>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</si>
  <si>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</si>
  <si>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</si>
  <si>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</si>
  <si>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</si>
  <si>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</si>
  <si>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</si>
  <si>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</si>
  <si>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</si>
  <si>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</si>
  <si>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</si>
  <si>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</si>
  <si>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</si>
  <si>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</si>
  <si>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</si>
  <si>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</si>
  <si>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</si>
  <si>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</si>
  <si>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</si>
  <si>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</si>
  <si>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</si>
  <si>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</si>
  <si>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</si>
  <si>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</si>
  <si>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</si>
  <si>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</si>
  <si>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</si>
  <si>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</si>
  <si>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</si>
  <si>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</si>
  <si>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</si>
  <si>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</si>
  <si>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</si>
  <si>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</si>
  <si>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</si>
  <si>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</si>
  <si>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</si>
  <si>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</si>
  <si>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</si>
  <si>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</si>
  <si>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</si>
  <si>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</si>
  <si>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</si>
  <si>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</si>
  <si>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</si>
  <si>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</si>
  <si>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</si>
  <si>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</si>
  <si>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</si>
  <si>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</si>
  <si>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</si>
  <si>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</si>
  <si>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</si>
  <si>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</si>
  <si>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</si>
  <si>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</si>
  <si>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</si>
  <si>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</si>
  <si>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</si>
  <si>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</si>
  <si>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</si>
  <si>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</si>
  <si>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</si>
  <si>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</si>
  <si>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</si>
  <si>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</si>
  <si>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</si>
  <si>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</si>
  <si>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</si>
  <si>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</si>
  <si>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</si>
  <si>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</si>
  <si>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</si>
  <si>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</si>
  <si>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</si>
  <si>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</si>
  <si>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</si>
  <si>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</si>
  <si>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</si>
  <si>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</si>
  <si>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</si>
  <si>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</si>
  <si>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</si>
  <si>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</si>
  <si>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</si>
  <si>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</si>
  <si>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</si>
  <si>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</si>
  <si>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</si>
  <si>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</si>
  <si>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</si>
  <si>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</si>
  <si>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</si>
  <si>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</si>
  <si>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</si>
  <si>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</si>
  <si>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</si>
  <si>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</si>
  <si>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</si>
  <si>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</si>
  <si>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</si>
  <si>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</si>
  <si>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</si>
  <si>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</si>
  <si>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</si>
  <si>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</si>
  <si>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</si>
  <si>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</si>
  <si>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</si>
  <si>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</si>
  <si>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</si>
  <si>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</si>
  <si>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</si>
  <si>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</si>
  <si>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</si>
  <si>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</si>
  <si>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</si>
  <si>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</si>
  <si>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</si>
  <si>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</si>
  <si>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</si>
  <si>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</si>
  <si>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</si>
  <si>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</si>
  <si>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</si>
  <si>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</si>
  <si>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</si>
  <si>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</si>
  <si>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</si>
  <si>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</si>
  <si>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</si>
  <si>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</si>
  <si>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</si>
  <si>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</si>
  <si>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</si>
  <si>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</si>
  <si>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</si>
  <si>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</si>
  <si>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</si>
  <si>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</si>
  <si>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</si>
  <si>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</si>
  <si>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</si>
  <si>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</si>
  <si>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</si>
  <si>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</si>
  <si>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</si>
  <si>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</si>
  <si>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</si>
  <si>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</si>
  <si>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</si>
  <si>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</si>
  <si>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</si>
  <si>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</si>
  <si>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</si>
  <si>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</si>
  <si>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</si>
  <si>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</si>
  <si>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</si>
  <si>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</si>
  <si>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</si>
  <si>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</si>
  <si>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</si>
  <si>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</si>
  <si>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</si>
  <si>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</si>
  <si>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</si>
  <si>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</si>
  <si>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</si>
  <si>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</si>
  <si>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</si>
  <si>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</si>
  <si>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</si>
  <si>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</si>
  <si>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</si>
  <si>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</si>
  <si>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</si>
  <si>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</si>
  <si>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</si>
  <si>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</si>
  <si>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</si>
  <si>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</si>
  <si>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</si>
  <si>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</si>
  <si>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</si>
  <si>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</si>
  <si>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</si>
  <si>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</si>
  <si>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</si>
  <si>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</si>
  <si>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</si>
  <si>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</si>
  <si>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</si>
  <si>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</si>
  <si>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</si>
  <si>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</si>
  <si>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</si>
  <si>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</si>
  <si>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</si>
  <si>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</si>
  <si>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</si>
  <si>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</si>
  <si>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</si>
  <si>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</si>
  <si>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</si>
  <si>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</si>
  <si>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</si>
  <si>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</si>
  <si>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</si>
  <si>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</si>
  <si>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</si>
  <si>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</si>
  <si>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</si>
  <si>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</si>
  <si>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</si>
  <si>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</si>
  <si>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</si>
  <si>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</si>
  <si>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</si>
  <si>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</si>
  <si>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</si>
  <si>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</si>
  <si>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</si>
  <si>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</si>
  <si>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</si>
  <si>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</si>
  <si>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</si>
  <si>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</si>
  <si>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</si>
  <si>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</si>
  <si>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</si>
  <si>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</si>
  <si>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</si>
  <si>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</si>
  <si>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</si>
  <si>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</si>
  <si>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</si>
  <si>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</si>
  <si>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</si>
  <si>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</si>
  <si>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</si>
  <si>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</si>
  <si>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</si>
  <si>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</si>
  <si>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</si>
  <si>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</si>
  <si>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</si>
  <si>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</si>
  <si>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</si>
  <si>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</si>
  <si>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</si>
  <si>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</si>
  <si>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</si>
  <si>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</si>
  <si>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</si>
  <si>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</si>
  <si>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</si>
  <si>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</si>
  <si>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</si>
  <si>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</si>
  <si>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</si>
  <si>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</si>
  <si>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</si>
  <si>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</si>
  <si>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</si>
  <si>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</si>
  <si>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</si>
  <si>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</si>
  <si>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</si>
  <si>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</si>
  <si>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</si>
  <si>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</si>
  <si>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</si>
  <si>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</si>
  <si>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</si>
  <si>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</si>
  <si>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</si>
  <si>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</si>
  <si>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</si>
  <si>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</si>
  <si>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</si>
  <si>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</si>
  <si>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</si>
  <si>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</si>
  <si>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</si>
  <si>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</si>
  <si>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</si>
  <si>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</si>
  <si>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</si>
  <si>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</si>
  <si>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</si>
  <si>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</si>
  <si>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</si>
  <si>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</si>
  <si>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</si>
  <si>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</si>
  <si>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</si>
  <si>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</si>
  <si>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</si>
  <si>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</si>
  <si>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</si>
  <si>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</si>
  <si>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</si>
  <si>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</si>
  <si>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</si>
  <si>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</si>
  <si>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</si>
  <si>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</si>
  <si>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</si>
  <si>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</si>
  <si>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</si>
  <si>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</si>
  <si>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</si>
  <si>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</si>
  <si>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</si>
  <si>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</si>
  <si>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</si>
  <si>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</si>
  <si>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</si>
  <si>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</si>
  <si>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</si>
  <si>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</si>
  <si>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</si>
  <si>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</si>
  <si>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</si>
  <si>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</si>
  <si>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</si>
  <si>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</si>
  <si>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</si>
  <si>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</si>
  <si>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</si>
  <si>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</si>
  <si>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</si>
  <si>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</si>
  <si>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</si>
  <si>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</si>
  <si>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</si>
  <si>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</si>
  <si>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</si>
  <si>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</si>
  <si>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</si>
  <si>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</si>
  <si>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</si>
  <si>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</si>
  <si>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</si>
  <si>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</si>
  <si>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</si>
  <si>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</si>
  <si>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</si>
  <si>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</si>
  <si>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</si>
  <si>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</si>
  <si>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</si>
  <si>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</si>
  <si>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</si>
  <si>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</si>
  <si>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</si>
  <si>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</si>
  <si>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</si>
  <si>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</si>
  <si>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</si>
  <si>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</si>
  <si>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</si>
  <si>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</si>
  <si>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</si>
  <si>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</si>
  <si>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</si>
  <si>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</si>
  <si>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</si>
  <si>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</si>
  <si>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</si>
  <si>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</si>
  <si>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</si>
  <si>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</si>
  <si>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</si>
  <si>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</si>
  <si>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</si>
  <si>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</si>
  <si>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</si>
  <si>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</si>
  <si>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</si>
  <si>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</si>
  <si>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</si>
  <si>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</si>
  <si>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</si>
  <si>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</si>
  <si>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</si>
  <si>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</si>
  <si>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</si>
  <si>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</si>
  <si>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</si>
  <si>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</si>
  <si>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</si>
  <si>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</si>
  <si>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</si>
  <si>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</si>
  <si>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</si>
  <si>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</si>
  <si>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</si>
  <si>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</si>
  <si>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</si>
  <si>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</si>
  <si>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</si>
  <si>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</si>
  <si>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</si>
  <si>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</si>
  <si>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</si>
  <si>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</si>
  <si>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</si>
  <si>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</si>
  <si>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</si>
  <si>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</si>
  <si>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</si>
  <si>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</si>
  <si>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</si>
  <si>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</si>
  <si>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</si>
  <si>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</si>
  <si>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</si>
  <si>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</si>
  <si>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</si>
  <si>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</si>
  <si>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</si>
  <si>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</si>
  <si>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</si>
  <si>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</si>
  <si>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</si>
  <si>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</si>
  <si>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</si>
  <si>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</si>
  <si>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</si>
  <si>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</si>
  <si>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</si>
  <si>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</si>
  <si>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</si>
  <si>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</si>
  <si>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</si>
  <si>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</si>
  <si>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</si>
  <si>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</si>
  <si>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</si>
  <si>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</si>
  <si>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</si>
  <si>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</si>
  <si>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</si>
  <si>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</si>
  <si>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</si>
  <si>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</si>
  <si>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</si>
  <si>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</si>
  <si>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</si>
  <si>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</si>
  <si>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</si>
  <si>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</si>
  <si>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</si>
  <si>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</si>
  <si>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</si>
  <si>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</si>
  <si>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</si>
  <si>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</si>
  <si>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</si>
  <si>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</si>
  <si>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</si>
  <si>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</si>
  <si>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</si>
  <si>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</si>
  <si>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</si>
  <si>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</si>
  <si>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</si>
  <si>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</si>
  <si>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</si>
  <si>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</si>
  <si>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</si>
  <si>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</si>
  <si>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</si>
  <si>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</si>
  <si>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</si>
  <si>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</si>
  <si>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</si>
  <si>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</si>
  <si>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</si>
  <si>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</si>
  <si>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</si>
  <si>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</si>
  <si>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</si>
  <si>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</si>
  <si>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</si>
  <si>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</si>
  <si>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</si>
  <si>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</si>
  <si>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</si>
  <si>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</si>
  <si>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</si>
  <si>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</si>
  <si>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</si>
  <si>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</si>
  <si>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</si>
  <si>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</si>
  <si>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</si>
  <si>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</si>
  <si>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</si>
  <si>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</si>
  <si>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</si>
  <si>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</si>
  <si>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</si>
  <si>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</si>
  <si>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</si>
  <si>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</si>
  <si>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</si>
  <si>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</si>
  <si>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</si>
  <si>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</si>
  <si>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</si>
  <si>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</si>
  <si>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</si>
  <si>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</si>
  <si>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</si>
  <si>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</si>
  <si>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</si>
  <si>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</si>
  <si>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</si>
  <si>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</si>
  <si>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</si>
  <si>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</si>
  <si>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</si>
  <si>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</si>
  <si>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</si>
  <si>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</si>
  <si>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</si>
  <si>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</si>
  <si>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</si>
  <si>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</si>
  <si>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</si>
  <si>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</si>
  <si>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</si>
  <si>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</si>
  <si>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</si>
  <si>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</si>
  <si>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</si>
  <si>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</si>
  <si>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</si>
  <si>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</si>
  <si>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</si>
  <si>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</si>
  <si>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</si>
  <si>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</si>
  <si>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</si>
  <si>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</si>
  <si>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</si>
  <si>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</si>
  <si>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</si>
  <si>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</si>
  <si>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</si>
  <si>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</si>
  <si>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</si>
  <si>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</si>
  <si>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</si>
  <si>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</si>
  <si>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</si>
  <si>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</si>
  <si>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</si>
  <si>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</si>
  <si>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</si>
  <si>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</si>
  <si>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</si>
  <si>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</si>
  <si>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</si>
  <si>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</si>
  <si>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</si>
  <si>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</si>
  <si>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</si>
  <si>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</si>
  <si>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</si>
  <si>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</si>
  <si>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</si>
  <si>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</si>
  <si>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</si>
  <si>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</si>
  <si>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</si>
  <si>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</si>
  <si>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</si>
  <si>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</si>
  <si>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</si>
  <si>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</si>
  <si>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</si>
  <si>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</si>
  <si>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</si>
  <si>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</si>
  <si>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</si>
  <si>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</si>
  <si>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</si>
  <si>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</si>
  <si>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</si>
  <si>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</si>
  <si>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</si>
  <si>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</si>
  <si>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</si>
  <si>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</si>
  <si>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</si>
  <si>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</si>
  <si>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</si>
  <si>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</si>
  <si>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</si>
  <si>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</si>
  <si>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</si>
  <si>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</si>
  <si>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</si>
  <si>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</si>
  <si>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</si>
  <si>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</si>
  <si>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</si>
  <si>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</si>
  <si>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</si>
  <si>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</si>
  <si>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</si>
  <si>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</si>
  <si>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</si>
  <si>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</si>
  <si>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</si>
  <si>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</si>
  <si>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</si>
  <si>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</si>
  <si>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</si>
  <si>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</si>
  <si>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</si>
  <si>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</si>
  <si>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</si>
  <si>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</si>
  <si>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</si>
  <si>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</si>
  <si>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</si>
  <si>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</si>
  <si>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</si>
  <si>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</si>
  <si>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</si>
  <si>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</si>
  <si>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</si>
  <si>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</si>
  <si>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</si>
  <si>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</si>
  <si>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</si>
  <si>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</si>
  <si>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</si>
  <si>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</si>
  <si>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</si>
  <si>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</si>
  <si>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</si>
  <si>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</si>
  <si>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</si>
  <si>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</si>
  <si>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</si>
  <si>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</si>
  <si>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</si>
  <si>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</si>
  <si>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</si>
  <si>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</si>
  <si>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</si>
  <si>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</si>
  <si>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</si>
  <si>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</si>
  <si>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</si>
  <si>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</si>
  <si>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</si>
  <si>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</si>
  <si>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</si>
  <si>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</si>
  <si>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</si>
  <si>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</si>
  <si>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</si>
  <si>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</si>
  <si>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</si>
  <si>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</si>
  <si>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</si>
  <si>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</si>
  <si>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</si>
  <si>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</si>
  <si>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</si>
  <si>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</si>
  <si>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</si>
  <si>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</si>
  <si>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</si>
  <si>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</si>
  <si>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</si>
  <si>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</si>
  <si>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</si>
  <si>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</si>
  <si>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</si>
  <si>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</si>
  <si>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</si>
  <si>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</si>
  <si>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</si>
  <si>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</si>
  <si>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</si>
  <si>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</si>
  <si>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</si>
  <si>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</si>
  <si>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</si>
  <si>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</si>
  <si>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</si>
  <si>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</si>
  <si>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</si>
  <si>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</si>
  <si>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</si>
  <si>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</si>
  <si>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</si>
  <si>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</si>
  <si>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</si>
  <si>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</si>
  <si>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</si>
  <si>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</si>
  <si>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</si>
  <si>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</si>
  <si>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</si>
  <si>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</si>
  <si>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</si>
  <si>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</si>
  <si>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</si>
  <si>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</si>
  <si>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</si>
  <si>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</si>
  <si>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</si>
  <si>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</si>
  <si>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</si>
  <si>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</si>
  <si>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</si>
  <si>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</si>
  <si>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</si>
  <si>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</si>
  <si>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</si>
  <si>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</si>
  <si>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</si>
  <si>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</si>
  <si>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</si>
  <si>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</si>
  <si>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</si>
  <si>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</si>
  <si>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</si>
  <si>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</si>
  <si>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</si>
  <si>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</si>
  <si>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</si>
  <si>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</si>
  <si>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</si>
  <si>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</si>
  <si>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</si>
  <si>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</si>
  <si>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</si>
  <si>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</si>
  <si>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</si>
  <si>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</si>
  <si>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</si>
  <si>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</si>
  <si>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</si>
  <si>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</si>
  <si>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</si>
  <si>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</si>
  <si>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</si>
  <si>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</si>
  <si>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</si>
  <si>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</si>
  <si>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</si>
  <si>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</si>
  <si>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</si>
  <si>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</si>
  <si>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</si>
  <si>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</si>
  <si>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</si>
  <si>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</si>
  <si>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</si>
  <si>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</si>
  <si>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</si>
  <si>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</si>
  <si>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</si>
  <si>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</si>
  <si>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</si>
  <si>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</si>
  <si>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</si>
  <si>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</si>
  <si>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</si>
  <si>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</si>
  <si>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</si>
  <si>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</si>
  <si>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</si>
  <si>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</si>
  <si>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</si>
  <si>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</si>
  <si>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</si>
  <si>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</si>
  <si>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</si>
  <si>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</si>
  <si>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</si>
  <si>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</si>
  <si>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</si>
  <si>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</si>
  <si>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</si>
  <si>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</si>
  <si>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</si>
  <si>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</si>
  <si>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</si>
  <si>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</si>
  <si>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</si>
  <si>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</si>
  <si>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</si>
  <si>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</si>
  <si>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</si>
  <si>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</si>
  <si>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</si>
  <si>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</si>
  <si>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</si>
  <si>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</si>
  <si>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</si>
  <si>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</si>
  <si>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</si>
  <si>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</si>
  <si>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</si>
  <si>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</si>
  <si>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</si>
  <si>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</si>
  <si>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</si>
  <si>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</si>
  <si>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</si>
  <si>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</si>
  <si>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</si>
  <si>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</si>
  <si>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</si>
  <si>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</si>
  <si>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</si>
  <si>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</si>
  <si>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</si>
  <si>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</si>
  <si>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</si>
  <si>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</si>
  <si>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</si>
  <si>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</si>
  <si>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</si>
  <si>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</si>
  <si>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</si>
  <si>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</si>
  <si>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</si>
  <si>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</si>
  <si>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</si>
  <si>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</si>
  <si>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</si>
  <si>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</si>
  <si>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</si>
  <si>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</si>
  <si>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</si>
  <si>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</si>
  <si>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</si>
  <si>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</si>
  <si>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</si>
  <si>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</si>
  <si>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</si>
  <si>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</si>
  <si>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</si>
  <si>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</si>
  <si>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</si>
  <si>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</si>
  <si>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</si>
  <si>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</si>
  <si>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</si>
  <si>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</si>
  <si>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</si>
  <si>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</si>
  <si>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</si>
  <si>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</si>
  <si>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</si>
  <si>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</si>
  <si>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</si>
  <si>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</si>
  <si>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</si>
  <si>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</si>
  <si>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</si>
  <si>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</si>
  <si>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</si>
  <si>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</si>
  <si>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</si>
  <si>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</si>
  <si>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</si>
  <si>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</si>
  <si>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</si>
  <si>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</si>
  <si>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</si>
  <si>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</si>
  <si>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</si>
  <si>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</si>
  <si>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</si>
  <si>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</si>
  <si>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</si>
  <si>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</si>
  <si>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</si>
  <si>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</si>
  <si>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</si>
  <si>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</si>
  <si>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</si>
  <si>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</si>
  <si>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</si>
  <si>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</si>
  <si>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</si>
  <si>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</si>
  <si>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</si>
  <si>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</si>
  <si>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</si>
  <si>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</si>
  <si>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</si>
  <si>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</si>
  <si>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</si>
  <si>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</si>
  <si>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</si>
  <si>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</si>
  <si>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</si>
  <si>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</si>
  <si>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</si>
  <si>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</si>
  <si>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</si>
  <si>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</si>
  <si>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</si>
  <si>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</si>
  <si>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</si>
  <si>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</si>
  <si>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</si>
  <si>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</si>
  <si>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</si>
  <si>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</si>
  <si>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</si>
  <si>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</si>
  <si>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</si>
  <si>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</si>
  <si>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</si>
  <si>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</si>
  <si>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</si>
  <si>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</si>
  <si>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</si>
  <si>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</si>
  <si>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</si>
  <si>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</si>
  <si>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</si>
  <si>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</si>
  <si>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</si>
  <si>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</si>
  <si>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</si>
  <si>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</si>
  <si>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</si>
  <si>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</si>
  <si>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</si>
  <si>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</si>
  <si>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</si>
  <si>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</si>
  <si>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</si>
  <si>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</si>
  <si>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</si>
  <si>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</si>
  <si>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</si>
  <si>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</si>
  <si>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</si>
  <si>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</si>
  <si>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</si>
  <si>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</si>
  <si>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</si>
  <si>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</si>
  <si>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</si>
  <si>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</si>
  <si>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</si>
  <si>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</si>
  <si>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</si>
  <si>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</si>
  <si>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</si>
  <si>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</si>
  <si>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</si>
  <si>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</si>
  <si>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</si>
  <si>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</si>
  <si>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</si>
  <si>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</si>
  <si>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</si>
  <si>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</si>
  <si>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</si>
  <si>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</si>
  <si>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</si>
  <si>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</si>
  <si>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</si>
  <si>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</si>
  <si>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</si>
  <si>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</si>
  <si>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</si>
  <si>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</si>
  <si>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</si>
  <si>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</si>
  <si>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</si>
  <si>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</si>
  <si>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</si>
  <si>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</si>
  <si>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</si>
  <si>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</si>
  <si>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</si>
  <si>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</si>
  <si>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</si>
  <si>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</si>
  <si>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</si>
  <si>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</si>
  <si>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</si>
  <si>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</si>
  <si>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</si>
  <si>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</si>
  <si>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</si>
  <si>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</si>
  <si>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</si>
  <si>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</si>
  <si>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</si>
  <si>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</si>
  <si>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</si>
  <si>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</si>
  <si>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</si>
  <si>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</si>
  <si>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</si>
  <si>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</si>
  <si>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</si>
  <si>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</si>
  <si>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</si>
  <si>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</si>
  <si>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</si>
  <si>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</si>
  <si>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</si>
  <si>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</si>
  <si>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</si>
  <si>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</si>
  <si>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</si>
  <si>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</si>
  <si>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</si>
  <si>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</si>
  <si>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</si>
  <si>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</si>
  <si>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</si>
  <si>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</si>
  <si>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</si>
  <si>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</si>
  <si>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</si>
  <si>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</si>
  <si>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</si>
  <si>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</si>
  <si>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</si>
  <si>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</si>
  <si>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</si>
  <si>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</si>
  <si>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</si>
  <si>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</si>
  <si>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</si>
  <si>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</si>
  <si>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</si>
  <si>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</si>
  <si>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</si>
  <si>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</si>
  <si>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</si>
  <si>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</si>
  <si>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</si>
  <si>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</si>
  <si>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</si>
  <si>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</si>
  <si>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</si>
  <si>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</si>
  <si>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</si>
  <si>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</si>
  <si>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</si>
  <si>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</si>
  <si>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</si>
  <si>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</si>
  <si>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</si>
  <si>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</si>
  <si>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</si>
  <si>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</si>
  <si>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</si>
  <si>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</si>
  <si>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</si>
  <si>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</si>
  <si>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</si>
  <si>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</si>
  <si>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</si>
  <si>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</si>
  <si>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</si>
  <si>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</si>
  <si>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</si>
  <si>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</si>
  <si>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</si>
  <si>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</si>
  <si>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</si>
  <si>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</si>
  <si>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</si>
  <si>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</si>
  <si>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</si>
  <si>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</si>
  <si>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</si>
  <si>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</si>
  <si>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</si>
  <si>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</si>
  <si>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</si>
  <si>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</si>
  <si>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</si>
  <si>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</si>
  <si>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</si>
  <si>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</si>
  <si>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</si>
  <si>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</si>
  <si>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</si>
  <si>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</si>
  <si>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</si>
  <si>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</si>
  <si>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</si>
  <si>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</si>
  <si>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</si>
  <si>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</si>
  <si>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</si>
  <si>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</si>
  <si>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</si>
  <si>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</si>
  <si>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</si>
  <si>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</si>
  <si>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</si>
  <si>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</si>
  <si>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</si>
  <si>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</si>
  <si>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</si>
  <si>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</si>
  <si>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</si>
  <si>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</si>
  <si>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</si>
  <si>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</si>
  <si>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</si>
  <si>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</si>
  <si>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</si>
  <si>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</si>
  <si>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</si>
  <si>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</si>
  <si>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</si>
  <si>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</si>
  <si>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</si>
  <si>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</si>
  <si>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</si>
  <si>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</si>
  <si>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</si>
  <si>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</si>
  <si>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</si>
  <si>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</si>
  <si>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</si>
  <si>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</si>
  <si>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</si>
  <si>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</si>
  <si>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</si>
  <si>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</si>
  <si>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</si>
  <si>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</si>
  <si>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</si>
  <si>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</si>
  <si>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</si>
  <si>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</si>
  <si>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</si>
  <si>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</si>
  <si>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</si>
  <si>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</si>
  <si>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</si>
  <si>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</si>
  <si>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</si>
  <si>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</si>
  <si>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</si>
  <si>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</si>
  <si>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</si>
  <si>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</si>
  <si>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</si>
  <si>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</si>
  <si>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</si>
  <si>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</si>
  <si>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</si>
  <si>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</si>
  <si>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</si>
  <si>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</si>
  <si>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</si>
  <si>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</si>
  <si>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</si>
  <si>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</si>
  <si>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</si>
  <si>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</si>
  <si>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</si>
  <si>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</si>
  <si>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</si>
  <si>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</si>
  <si>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</si>
  <si>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</si>
  <si>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</si>
  <si>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</si>
  <si>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</si>
  <si>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</si>
  <si>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</si>
  <si>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</si>
  <si>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</si>
  <si>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</si>
  <si>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</si>
  <si>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</si>
  <si>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</si>
  <si>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</si>
  <si>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</si>
  <si>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</si>
  <si>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</si>
  <si>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</si>
  <si>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</si>
  <si>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</si>
  <si>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</si>
  <si>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</si>
  <si>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</si>
  <si>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</si>
  <si>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</si>
  <si>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</si>
  <si>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</si>
  <si>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</si>
  <si>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</si>
  <si>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</si>
  <si>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</si>
  <si>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</si>
  <si>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</si>
  <si>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</si>
  <si>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</si>
  <si>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</si>
  <si>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</si>
  <si>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</si>
  <si>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</si>
  <si>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</si>
  <si>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</si>
  <si>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</si>
  <si>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</si>
  <si>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</si>
  <si>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</si>
  <si>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</si>
  <si>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</si>
  <si>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</si>
  <si>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</si>
  <si>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</si>
  <si>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</si>
  <si>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</si>
  <si>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</si>
  <si>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</si>
  <si>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</si>
  <si>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</si>
  <si>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</si>
  <si>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</si>
  <si>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</si>
  <si>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</si>
  <si>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</si>
  <si>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</si>
  <si>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</si>
  <si>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</si>
  <si>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</si>
  <si>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</si>
  <si>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</si>
  <si>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</si>
  <si>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</si>
  <si>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</si>
  <si>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</si>
  <si>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</si>
  <si>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</si>
  <si>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</si>
  <si>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</si>
  <si>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</si>
  <si>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</si>
  <si>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</si>
  <si>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</si>
  <si>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</si>
  <si>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</si>
  <si>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</si>
  <si>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</si>
  <si>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</si>
  <si>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</si>
  <si>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</si>
  <si>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</si>
  <si>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</si>
  <si>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</si>
  <si>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</si>
  <si>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</si>
  <si>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</si>
  <si>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</si>
  <si>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</si>
  <si>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</si>
  <si>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</si>
  <si>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</si>
  <si>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</si>
  <si>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</si>
  <si>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</si>
  <si>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</si>
  <si>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</si>
  <si>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</si>
  <si>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</si>
  <si>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</si>
  <si>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</si>
  <si>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</si>
  <si>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</si>
  <si>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</si>
  <si>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</si>
  <si>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</si>
  <si>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</si>
  <si>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</si>
  <si>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</si>
  <si>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</si>
  <si>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</si>
  <si>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</si>
  <si>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</si>
  <si>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</si>
  <si>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</si>
  <si>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</si>
  <si>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</si>
  <si>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</si>
  <si>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</si>
  <si>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</si>
  <si>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</si>
  <si>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</si>
  <si>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</si>
  <si>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</si>
  <si>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</si>
  <si>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</si>
  <si>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</si>
  <si>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</si>
  <si>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</si>
  <si>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</si>
  <si>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</si>
  <si>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</si>
  <si>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</si>
  <si>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</si>
  <si>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</si>
  <si>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</si>
  <si>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</si>
  <si>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</si>
  <si>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</si>
  <si>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</si>
  <si>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</si>
  <si>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</si>
  <si>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</si>
  <si>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</si>
  <si>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</si>
  <si>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</si>
  <si>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</si>
  <si>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</si>
  <si>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</si>
  <si>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</si>
  <si>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</si>
  <si>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</si>
  <si>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</si>
  <si>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</si>
  <si>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</si>
  <si>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</si>
  <si>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</si>
  <si>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</si>
  <si>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</si>
  <si>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</si>
  <si>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</si>
  <si>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</si>
  <si>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</si>
  <si>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</si>
  <si>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</si>
  <si>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</si>
  <si>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</si>
  <si>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</si>
  <si>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</si>
  <si>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</si>
  <si>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</si>
  <si>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</si>
  <si>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</si>
  <si>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</si>
  <si>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</si>
  <si>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</si>
  <si>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</si>
  <si>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</si>
  <si>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</si>
  <si>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</si>
  <si>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</si>
  <si>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</si>
  <si>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</si>
  <si>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</si>
  <si>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</si>
  <si>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</si>
  <si>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</si>
  <si>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</si>
  <si>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</si>
  <si>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</si>
  <si>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</si>
  <si>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</si>
  <si>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</si>
  <si>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</si>
  <si>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</si>
  <si>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</si>
  <si>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</si>
  <si>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</si>
  <si>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</si>
  <si>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</si>
  <si>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</si>
  <si>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</si>
  <si>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</si>
  <si>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</si>
  <si>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</si>
  <si>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</si>
  <si>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</si>
  <si>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</si>
  <si>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</si>
  <si>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</si>
  <si>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</si>
  <si>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</si>
  <si>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</si>
  <si>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</si>
  <si>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</si>
  <si>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</si>
  <si>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</si>
  <si>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</si>
  <si>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</si>
  <si>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</si>
  <si>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</si>
  <si>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</si>
  <si>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</si>
  <si>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</si>
  <si>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</si>
  <si>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</si>
  <si>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</si>
  <si>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</si>
  <si>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</si>
  <si>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</si>
  <si>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</si>
  <si>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</si>
  <si>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</si>
  <si>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</si>
  <si>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</si>
  <si>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</si>
  <si>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</si>
  <si>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</si>
  <si>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</si>
  <si>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</si>
  <si>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</si>
  <si>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</si>
  <si>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</si>
  <si>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</si>
  <si>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</si>
  <si>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</si>
  <si>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</si>
  <si>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</si>
  <si>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</si>
  <si>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</si>
  <si>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</si>
  <si>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</si>
  <si>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</si>
  <si>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</si>
  <si>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</si>
  <si>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</si>
  <si>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</si>
  <si>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</si>
  <si>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</si>
  <si>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</si>
  <si>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</si>
  <si>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</si>
  <si>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</si>
  <si>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</si>
  <si>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</si>
  <si>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</si>
  <si>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</si>
  <si>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</si>
  <si>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</si>
  <si>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</si>
  <si>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</si>
  <si>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</si>
  <si>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</si>
  <si>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</si>
  <si>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</si>
  <si>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</si>
  <si>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</si>
  <si>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</si>
  <si>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</si>
  <si>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</si>
  <si>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</si>
  <si>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</si>
  <si>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</si>
  <si>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</si>
  <si>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</si>
  <si>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</si>
  <si>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</si>
  <si>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</si>
  <si>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</si>
  <si>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</si>
  <si>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</si>
  <si>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</si>
  <si>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</si>
  <si>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</si>
  <si>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</si>
  <si>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</si>
  <si>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</si>
  <si>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</si>
  <si>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</si>
  <si>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</si>
  <si>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</si>
  <si>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</si>
  <si>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</si>
  <si>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</si>
  <si>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</si>
  <si>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</si>
  <si>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</si>
  <si>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</si>
  <si>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</si>
  <si>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</si>
  <si>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</si>
  <si>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</si>
  <si>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</si>
  <si>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</si>
  <si>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</si>
  <si>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</si>
  <si>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</si>
  <si>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</si>
  <si>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</si>
  <si>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</si>
  <si>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</si>
  <si>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</si>
  <si>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</si>
  <si>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</si>
  <si>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</si>
  <si>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</si>
  <si>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</si>
  <si>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</si>
  <si>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</si>
  <si>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</si>
  <si>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</si>
  <si>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</si>
  <si>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</si>
  <si>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</si>
  <si>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</si>
  <si>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</si>
  <si>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</si>
  <si>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</si>
  <si>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</si>
  <si>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</si>
  <si>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</si>
  <si>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</si>
  <si>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</si>
  <si>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</si>
  <si>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</si>
  <si>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</si>
  <si>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</si>
  <si>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</si>
  <si>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</si>
  <si>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</si>
  <si>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</si>
  <si>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</si>
  <si>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</si>
  <si>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</si>
  <si>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</si>
  <si>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</si>
  <si>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</si>
  <si>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</si>
  <si>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</si>
  <si>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</si>
  <si>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</si>
  <si>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</si>
  <si>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</si>
  <si>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</si>
  <si>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</si>
  <si>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</si>
  <si>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</si>
  <si>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</si>
  <si>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</si>
  <si>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</si>
  <si>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</si>
  <si>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</si>
  <si>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</si>
  <si>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</si>
  <si>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</si>
  <si>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</si>
  <si>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</si>
  <si>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</si>
  <si>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</si>
  <si>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</si>
  <si>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</si>
  <si>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</si>
  <si>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</si>
  <si>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</si>
  <si>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</si>
  <si>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</si>
  <si>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</si>
  <si>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</si>
  <si>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</si>
  <si>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</si>
  <si>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</si>
  <si>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</si>
  <si>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</si>
  <si>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</si>
  <si>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</si>
  <si>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</si>
  <si>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</si>
  <si>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</si>
  <si>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</si>
  <si>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</si>
  <si>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</si>
  <si>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</si>
  <si>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</si>
  <si>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</si>
  <si>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</si>
  <si>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</si>
  <si>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</si>
  <si>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</si>
  <si>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</si>
  <si>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</si>
  <si>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</si>
  <si>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</si>
  <si>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</si>
  <si>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</si>
  <si>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</si>
  <si>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</si>
  <si>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</si>
  <si>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</si>
  <si>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</si>
  <si>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</si>
  <si>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</si>
  <si>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</si>
  <si>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</si>
  <si>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</si>
  <si>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</si>
  <si>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</si>
  <si>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</si>
  <si>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</si>
  <si>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</si>
  <si>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</si>
  <si>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</si>
  <si>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</si>
  <si>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</si>
  <si>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</si>
  <si>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</si>
  <si>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</si>
  <si>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</si>
  <si>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</si>
  <si>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</si>
  <si>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</si>
  <si>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</si>
  <si>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</si>
  <si>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</si>
  <si>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</si>
  <si>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</si>
  <si>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</si>
  <si>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</si>
  <si>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</si>
  <si>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</si>
  <si>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</si>
  <si>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</si>
  <si>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</si>
  <si>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</si>
  <si>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</si>
  <si>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</si>
  <si>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</si>
  <si>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</si>
  <si>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</si>
  <si>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</si>
  <si>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</si>
  <si>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</si>
  <si>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</si>
  <si>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</si>
  <si>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</si>
  <si>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</si>
  <si>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</si>
  <si>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</si>
  <si>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</si>
  <si>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</si>
  <si>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</si>
  <si>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</si>
  <si>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</si>
  <si>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</si>
  <si>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</si>
  <si>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</si>
  <si>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</si>
  <si>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</si>
  <si>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</si>
  <si>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</si>
  <si>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</si>
  <si>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</si>
  <si>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</si>
  <si>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</si>
  <si>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</si>
  <si>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</si>
  <si>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</si>
  <si>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</si>
  <si>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</si>
  <si>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</si>
  <si>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</si>
  <si>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</si>
  <si>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</si>
  <si>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</si>
  <si>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</si>
  <si>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</si>
  <si>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</si>
  <si>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</si>
  <si>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</si>
  <si>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</si>
  <si>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</si>
  <si>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</si>
  <si>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</si>
  <si>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</si>
  <si>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</si>
  <si>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</si>
  <si>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</si>
  <si>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</si>
  <si>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</si>
  <si>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</si>
  <si>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</si>
  <si>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</si>
  <si>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</si>
  <si>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</si>
  <si>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</si>
  <si>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</si>
  <si>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</si>
  <si>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</si>
  <si>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</si>
  <si>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</si>
  <si>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</si>
  <si>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</si>
  <si>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</si>
  <si>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</si>
  <si>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</si>
  <si>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</si>
  <si>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</si>
  <si>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</si>
  <si>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</si>
  <si>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</si>
  <si>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</si>
  <si>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</si>
  <si>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</si>
  <si>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</si>
  <si>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</si>
  <si>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</si>
  <si>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</si>
  <si>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</si>
  <si>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</si>
  <si>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</si>
  <si>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</si>
  <si>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</si>
  <si>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</si>
  <si>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</si>
  <si>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</si>
  <si>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</si>
  <si>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</si>
  <si>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</si>
  <si>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</si>
  <si>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</si>
  <si>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</si>
  <si>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</si>
  <si>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</si>
  <si>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</si>
  <si>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</si>
  <si>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</si>
  <si>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</si>
  <si>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</si>
  <si>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</si>
  <si>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</si>
  <si>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</si>
  <si>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</si>
  <si>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</si>
  <si>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</si>
  <si>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</si>
  <si>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</si>
  <si>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</si>
  <si>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</si>
  <si>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</si>
  <si>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</si>
  <si>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</si>
  <si>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</si>
  <si>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</si>
  <si>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</si>
  <si>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</si>
  <si>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</si>
  <si>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</si>
  <si>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</si>
  <si>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</si>
  <si>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</si>
  <si>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</si>
  <si>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</si>
  <si>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</si>
  <si>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</si>
  <si>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</si>
  <si>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</si>
  <si>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</si>
  <si>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</si>
  <si>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</si>
  <si>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</si>
  <si>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</si>
  <si>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</si>
  <si>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</si>
  <si>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</si>
  <si>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</si>
  <si>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</si>
  <si>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</si>
  <si>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</si>
  <si>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</si>
  <si>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</si>
  <si>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</si>
  <si>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</si>
  <si>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</si>
  <si>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</si>
  <si>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</si>
  <si>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</si>
  <si>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</si>
  <si>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</si>
  <si>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</si>
  <si>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</si>
  <si>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</si>
  <si>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</si>
  <si>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</si>
  <si>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</si>
  <si>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</si>
  <si>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</si>
  <si>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</si>
  <si>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</si>
  <si>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</si>
  <si>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</si>
  <si>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</si>
  <si>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</si>
  <si>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</si>
  <si>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</si>
  <si>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</si>
  <si>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</si>
  <si>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</si>
  <si>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</si>
  <si>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</si>
  <si>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</si>
  <si>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</si>
  <si>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</si>
  <si>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</si>
  <si>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</si>
  <si>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</si>
  <si>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</si>
  <si>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</si>
  <si>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</si>
  <si>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</si>
  <si>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</si>
  <si>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</si>
  <si>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</si>
  <si>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</si>
  <si>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</si>
  <si>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</si>
  <si>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</si>
  <si>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</si>
  <si>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</si>
  <si>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</si>
  <si>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</si>
  <si>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</si>
  <si>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</si>
  <si>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</si>
  <si>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</si>
  <si>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</si>
  <si>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</si>
  <si>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</si>
  <si>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</si>
  <si>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</si>
  <si>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</si>
  <si>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</si>
  <si>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</si>
  <si>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</si>
  <si>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</si>
  <si>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</si>
  <si>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</si>
  <si>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</si>
  <si>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</si>
  <si>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</si>
  <si>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</si>
  <si>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</si>
  <si>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</si>
  <si>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</si>
  <si>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</si>
  <si>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</si>
  <si>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</si>
  <si>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</si>
  <si>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</si>
  <si>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</si>
  <si>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</si>
  <si>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</si>
  <si>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</si>
  <si>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</si>
  <si>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</si>
  <si>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</si>
  <si>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</si>
  <si>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</si>
  <si>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</si>
  <si>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</si>
  <si>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</si>
  <si>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</si>
  <si>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</si>
  <si>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</si>
  <si>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</si>
  <si>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</si>
  <si>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</si>
  <si>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</si>
  <si>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</si>
  <si>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</si>
  <si>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</si>
  <si>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</si>
  <si>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</si>
  <si>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</si>
  <si>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</si>
  <si>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</si>
  <si>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</si>
  <si>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</si>
  <si>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</si>
  <si>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</si>
  <si>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</si>
  <si>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</si>
  <si>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</si>
  <si>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</si>
  <si>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</si>
  <si>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</si>
  <si>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</si>
  <si>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</si>
  <si>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</si>
  <si>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</si>
  <si>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</si>
  <si>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</si>
  <si>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</si>
  <si>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</si>
  <si>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</si>
  <si>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</si>
  <si>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</si>
  <si>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</si>
  <si>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</si>
  <si>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</si>
  <si>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</si>
  <si>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</si>
  <si>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</si>
  <si>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</si>
  <si>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</si>
  <si>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</si>
  <si>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</si>
  <si>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</si>
  <si>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</si>
  <si>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</si>
  <si>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</si>
  <si>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</si>
  <si>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</si>
  <si>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</si>
  <si>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</si>
  <si>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</si>
  <si>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</si>
  <si>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</si>
  <si>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</si>
  <si>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</si>
  <si>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</si>
  <si>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</si>
  <si>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</si>
  <si>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</si>
  <si>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</si>
  <si>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</si>
  <si>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</si>
  <si>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</si>
  <si>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</si>
  <si>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</si>
  <si>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</si>
  <si>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</si>
  <si>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</si>
  <si>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</si>
  <si>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</si>
  <si>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</si>
  <si>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</si>
  <si>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</si>
  <si>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</si>
  <si>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</si>
  <si>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</si>
  <si>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</si>
  <si>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</si>
  <si>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</si>
  <si>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</si>
  <si>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</si>
  <si>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</si>
  <si>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</si>
  <si>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</si>
  <si>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</si>
  <si>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</si>
  <si>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</si>
  <si>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</si>
  <si>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</si>
  <si>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</si>
  <si>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</si>
  <si>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</si>
  <si>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</si>
  <si>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</si>
  <si>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</si>
  <si>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</si>
  <si>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</si>
  <si>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</si>
  <si>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</si>
  <si>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</si>
  <si>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</si>
  <si>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</si>
  <si>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</si>
  <si>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</si>
  <si>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</si>
  <si>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</si>
  <si>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</si>
  <si>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</si>
  <si>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</si>
  <si>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</si>
  <si>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</si>
  <si>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</si>
  <si>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</si>
  <si>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</si>
  <si>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</si>
  <si>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</si>
  <si>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</si>
  <si>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</si>
  <si>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</si>
  <si>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</si>
  <si>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</si>
  <si>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</si>
  <si>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</si>
  <si>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</si>
  <si>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</si>
  <si>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</si>
  <si>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</si>
  <si>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</si>
  <si>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</si>
  <si>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</si>
  <si>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</si>
  <si>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</si>
  <si>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</si>
  <si>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</si>
  <si>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</si>
  <si>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</si>
  <si>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</si>
  <si>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</si>
  <si>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</si>
  <si>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</si>
  <si>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</si>
  <si>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</si>
  <si>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</si>
  <si>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</si>
  <si>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</si>
  <si>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</si>
  <si>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</si>
  <si>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</si>
  <si>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</si>
  <si>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</si>
  <si>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</si>
  <si>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</si>
  <si>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</si>
  <si>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</si>
  <si>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</si>
  <si>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</si>
  <si>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</si>
  <si>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</si>
  <si>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</si>
  <si>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</si>
  <si>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</si>
  <si>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</si>
  <si>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</si>
  <si>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</si>
  <si>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</si>
  <si>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</si>
  <si>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</si>
  <si>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</si>
  <si>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</si>
  <si>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</si>
  <si>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</si>
  <si>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</si>
  <si>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</si>
  <si>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</si>
  <si>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</si>
  <si>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</si>
  <si>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</si>
  <si>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</si>
  <si>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</si>
  <si>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</si>
  <si>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</si>
  <si>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</si>
  <si>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</si>
  <si>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</si>
  <si>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</si>
  <si>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</si>
  <si>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</si>
  <si>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</si>
  <si>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</si>
  <si>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</si>
  <si>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</si>
  <si>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</si>
  <si>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</si>
  <si>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</si>
  <si>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</si>
  <si>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</si>
  <si>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</si>
  <si>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</si>
  <si>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</si>
  <si>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</si>
  <si>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</si>
  <si>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</si>
  <si>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</si>
  <si>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</si>
  <si>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</si>
  <si>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</si>
  <si>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</si>
  <si>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</si>
  <si>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</si>
  <si>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</si>
  <si>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</si>
  <si>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</si>
  <si>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</si>
  <si>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</si>
  <si>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</si>
  <si>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</si>
  <si>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</si>
  <si>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</si>
  <si>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</si>
  <si>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</si>
  <si>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</si>
  <si>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</si>
  <si>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</si>
  <si>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</si>
  <si>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</si>
  <si>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</si>
  <si>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</si>
  <si>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</si>
  <si>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</si>
  <si>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</si>
  <si>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</si>
  <si>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</si>
  <si>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</si>
  <si>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</si>
  <si>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</si>
  <si>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</si>
  <si>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</si>
  <si>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</si>
  <si>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</si>
  <si>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</si>
  <si>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</si>
  <si>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</si>
  <si>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</si>
  <si>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</si>
  <si>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</si>
  <si>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</si>
  <si>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</si>
  <si>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</si>
  <si>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</si>
  <si>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</si>
  <si>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</si>
  <si>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</si>
  <si>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</si>
  <si>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</si>
  <si>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</si>
  <si>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</si>
  <si>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</si>
  <si>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</si>
  <si>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</si>
  <si>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</si>
  <si>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</si>
  <si>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</si>
  <si>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</si>
  <si>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</si>
  <si>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</si>
  <si>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</si>
  <si>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</si>
  <si>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</si>
  <si>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</si>
  <si>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</si>
  <si>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</si>
  <si>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</si>
  <si>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</si>
  <si>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</si>
  <si>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</si>
  <si>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</si>
  <si>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</si>
  <si>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</si>
  <si>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</si>
  <si>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</si>
  <si>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</si>
  <si>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</si>
  <si>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</si>
  <si>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</si>
  <si>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</si>
  <si>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</si>
  <si>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</si>
  <si>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</si>
  <si>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</si>
  <si>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</si>
  <si>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</si>
  <si>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</si>
  <si>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</si>
  <si>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</si>
  <si>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</si>
  <si>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</si>
  <si>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</si>
  <si>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</si>
  <si>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</si>
  <si>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</si>
  <si>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</si>
  <si>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</si>
  <si>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</si>
  <si>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</si>
  <si>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</si>
  <si>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</si>
  <si>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</si>
  <si>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</si>
  <si>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</si>
  <si>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</si>
  <si>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</si>
  <si>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</si>
  <si>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</si>
  <si>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</si>
  <si>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</si>
  <si>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</si>
  <si>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</si>
  <si>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</si>
  <si>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</si>
  <si>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</si>
  <si>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</si>
  <si>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</si>
  <si>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</si>
  <si>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</si>
  <si>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</si>
  <si>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</si>
  <si>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</si>
  <si>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</si>
  <si>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</si>
  <si>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</si>
  <si>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</si>
  <si>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</si>
  <si>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</si>
  <si>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</si>
  <si>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</si>
  <si>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</si>
  <si>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</si>
  <si>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</si>
  <si>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</si>
  <si>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</si>
  <si>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</si>
  <si>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</si>
  <si>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</si>
  <si>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</si>
  <si>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</si>
  <si>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</si>
  <si>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</si>
  <si>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</si>
  <si>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</si>
  <si>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</si>
  <si>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</si>
  <si>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</si>
  <si>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</si>
  <si>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</si>
  <si>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</si>
  <si>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</si>
  <si>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</si>
  <si>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</si>
  <si>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</si>
  <si>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</si>
  <si>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</si>
  <si>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</si>
  <si>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</si>
  <si>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</si>
  <si>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</si>
  <si>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</si>
  <si>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</si>
  <si>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</si>
  <si>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</si>
  <si>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</si>
  <si>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</si>
  <si>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</si>
  <si>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</si>
  <si>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</si>
  <si>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</si>
  <si>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</si>
  <si>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</si>
  <si>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</si>
  <si>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</si>
  <si>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</si>
  <si>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</si>
  <si>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</si>
  <si>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</si>
  <si>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</si>
  <si>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</si>
  <si>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</si>
  <si>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</si>
  <si>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</si>
  <si>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</si>
  <si>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</si>
  <si>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</si>
  <si>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</si>
  <si>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</si>
  <si>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</si>
  <si>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</si>
  <si>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</si>
  <si>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</si>
  <si>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</si>
  <si>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</si>
  <si>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</si>
  <si>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</si>
  <si>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</si>
  <si>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</si>
  <si>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</si>
  <si>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</si>
  <si>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</si>
  <si>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</si>
  <si>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</si>
  <si>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</si>
  <si>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</si>
  <si>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</si>
  <si>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</si>
  <si>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</si>
  <si>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</si>
  <si>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</si>
  <si>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</si>
  <si>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</si>
  <si>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</si>
  <si>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</si>
  <si>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</si>
  <si>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</si>
  <si>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</si>
  <si>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</si>
  <si>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</si>
  <si>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</si>
  <si>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</si>
  <si>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</si>
  <si>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</si>
  <si>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</si>
  <si>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</si>
  <si>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</si>
  <si>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</si>
  <si>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</si>
  <si>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</si>
  <si>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</si>
  <si>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</si>
  <si>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</si>
  <si>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</si>
  <si>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</si>
  <si>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</si>
  <si>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</si>
  <si>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</si>
  <si>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</si>
  <si>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</si>
  <si>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</si>
  <si>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</si>
  <si>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</si>
  <si>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</si>
  <si>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</si>
  <si>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</si>
  <si>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</si>
  <si>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</si>
  <si>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</si>
  <si>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</si>
  <si>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</si>
  <si>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</si>
  <si>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</si>
  <si>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</si>
  <si>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</si>
  <si>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</si>
  <si>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</si>
  <si>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</si>
  <si>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</si>
  <si>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</si>
  <si>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</si>
  <si>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</si>
  <si>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</si>
  <si>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</si>
  <si>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</si>
  <si>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</si>
  <si>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</si>
  <si>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</si>
  <si>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</si>
  <si>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</si>
  <si>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</si>
  <si>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</si>
  <si>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</si>
  <si>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</si>
  <si>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</si>
  <si>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</si>
  <si>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</si>
  <si>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</si>
  <si>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</si>
  <si>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</si>
  <si>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</si>
  <si>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</si>
  <si>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</si>
  <si>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</si>
  <si>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</si>
  <si>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</si>
  <si>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</si>
  <si>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</si>
  <si>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</si>
  <si>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</si>
  <si>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</si>
  <si>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</si>
  <si>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</si>
  <si>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</si>
  <si>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</si>
  <si>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</si>
  <si>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</si>
  <si>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</si>
  <si>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</si>
  <si>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</si>
  <si>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</si>
  <si>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</si>
  <si>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</si>
  <si>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</si>
  <si>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</si>
  <si>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</si>
  <si>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</si>
  <si>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</si>
  <si>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</si>
  <si>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</si>
  <si>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</si>
  <si>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</si>
  <si>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</si>
  <si>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</si>
  <si>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</si>
  <si>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</si>
  <si>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</si>
  <si>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</si>
  <si>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</si>
  <si>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</si>
  <si>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</si>
  <si>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</si>
  <si>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</si>
  <si>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</si>
  <si>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</si>
  <si>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</si>
  <si>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</si>
  <si>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</si>
  <si>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</si>
  <si>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</si>
  <si>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</si>
  <si>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</si>
  <si>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</si>
  <si>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</si>
  <si>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</si>
  <si>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</si>
  <si>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</si>
  <si>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</si>
  <si>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</si>
  <si>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</si>
  <si>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</si>
  <si>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</si>
  <si>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</si>
  <si>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</si>
  <si>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</si>
  <si>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</si>
  <si>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</si>
  <si>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</si>
  <si>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</si>
  <si>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</si>
  <si>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</si>
  <si>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</si>
  <si>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</si>
  <si>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</si>
  <si>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</si>
  <si>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</si>
  <si>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</si>
  <si>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</si>
  <si>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</si>
  <si>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</si>
  <si>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</si>
  <si>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</si>
  <si>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</si>
  <si>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</si>
  <si>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</si>
  <si>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</si>
  <si>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</si>
  <si>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</si>
  <si>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</si>
  <si>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</si>
  <si>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</si>
  <si>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</si>
  <si>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</si>
  <si>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</si>
  <si>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</si>
  <si>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</si>
  <si>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</si>
  <si>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</si>
  <si>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</si>
  <si>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</si>
  <si>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</si>
  <si>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</si>
  <si>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</si>
  <si>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</si>
  <si>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</si>
  <si>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</si>
  <si>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</si>
  <si>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</si>
  <si>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</si>
  <si>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</si>
  <si>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</si>
  <si>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</si>
  <si>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</si>
  <si>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</si>
  <si>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</si>
  <si>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</si>
  <si>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</si>
  <si>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</si>
  <si>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</si>
  <si>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</si>
  <si>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</si>
  <si>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</si>
  <si>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</si>
  <si>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</si>
  <si>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</si>
  <si>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</si>
  <si>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</si>
  <si>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</si>
  <si>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</si>
  <si>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</si>
  <si>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</si>
  <si>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</si>
  <si>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</si>
  <si>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</si>
  <si>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</si>
  <si>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</si>
  <si>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</si>
  <si>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</si>
  <si>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</si>
  <si>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</si>
  <si>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</si>
  <si>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</si>
  <si>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</si>
  <si>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</si>
  <si>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</si>
  <si>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</si>
  <si>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</si>
  <si>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</si>
  <si>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</si>
  <si>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</si>
  <si>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</si>
  <si>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</si>
  <si>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</si>
  <si>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</si>
  <si>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</si>
  <si>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</si>
  <si>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</si>
  <si>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</si>
  <si>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</si>
  <si>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</si>
  <si>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</si>
  <si>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</si>
  <si>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</si>
  <si>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</si>
  <si>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</si>
  <si>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</si>
  <si>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</si>
  <si>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</si>
  <si>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</si>
  <si>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</si>
  <si>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</si>
  <si>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</si>
  <si>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</si>
  <si>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</si>
  <si>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</si>
  <si>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</si>
  <si>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</si>
  <si>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</si>
  <si>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</si>
  <si>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</si>
  <si>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</si>
  <si>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</si>
  <si>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</si>
  <si>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</si>
  <si>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</si>
  <si>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</si>
  <si>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</si>
  <si>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</si>
  <si>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</si>
  <si>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</si>
  <si>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</si>
  <si>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</si>
  <si>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</si>
  <si>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</si>
  <si>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</si>
  <si>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</si>
  <si>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</si>
  <si>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</si>
  <si>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</si>
  <si>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</si>
  <si>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</si>
  <si>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</si>
  <si>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</si>
  <si>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</si>
  <si>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</si>
  <si>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</si>
  <si>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</si>
  <si>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</si>
  <si>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</si>
  <si>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</si>
  <si>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</si>
  <si>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</si>
  <si>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</si>
  <si>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</si>
  <si>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</si>
  <si>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</si>
  <si>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</si>
  <si>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</si>
  <si>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</si>
  <si>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</si>
  <si>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</si>
  <si>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</si>
  <si>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</si>
  <si>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</si>
  <si>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</si>
  <si>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</si>
  <si>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</si>
  <si>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</si>
  <si>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</si>
  <si>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</si>
  <si>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</si>
  <si>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</si>
  <si>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</si>
  <si>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</si>
  <si>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</si>
  <si>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</si>
  <si>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</si>
  <si>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</si>
  <si>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</si>
  <si>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</si>
  <si>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</si>
  <si>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</si>
  <si>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</si>
  <si>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</si>
  <si>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</si>
  <si>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</si>
  <si>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</si>
  <si>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</si>
  <si>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</si>
  <si>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</si>
  <si>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</si>
  <si>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</si>
  <si>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</si>
  <si>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</si>
  <si>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</si>
  <si>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</si>
  <si>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</si>
  <si>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</si>
  <si>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</si>
  <si>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</si>
  <si>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</si>
  <si>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</si>
  <si>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</si>
  <si>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</si>
  <si>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</si>
  <si>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</si>
  <si>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</si>
  <si>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</si>
  <si>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</si>
  <si>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</si>
  <si>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</si>
  <si>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</si>
  <si>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</si>
  <si>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</si>
  <si>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</si>
  <si>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</si>
  <si>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</si>
  <si>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</si>
  <si>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</si>
  <si>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</si>
  <si>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</si>
  <si>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</si>
  <si>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</si>
  <si>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</si>
  <si>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</si>
  <si>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</si>
  <si>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</si>
  <si>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</si>
  <si>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</si>
  <si>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</si>
  <si>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</si>
  <si>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</si>
  <si>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</si>
  <si>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</si>
  <si>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</si>
  <si>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</si>
  <si>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</si>
  <si>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</si>
  <si>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</si>
  <si>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</si>
  <si>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</si>
  <si>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</si>
  <si>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</si>
  <si>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</si>
  <si>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</si>
  <si>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</si>
  <si>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</si>
  <si>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</si>
  <si>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</si>
  <si>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</si>
  <si>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</si>
  <si>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</si>
  <si>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</si>
  <si>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</si>
  <si>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</si>
  <si>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</si>
  <si>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</si>
  <si>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</si>
  <si>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</si>
  <si>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</si>
  <si>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</si>
  <si>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</si>
  <si>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</si>
  <si>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</si>
  <si>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</si>
  <si>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</si>
  <si>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</si>
  <si>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</si>
  <si>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</si>
  <si>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</si>
  <si>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</si>
  <si>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</si>
  <si>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</si>
  <si>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</si>
  <si>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</si>
  <si>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</si>
  <si>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</si>
  <si>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</si>
  <si>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</si>
  <si>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</si>
  <si>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</si>
  <si>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</si>
  <si>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</si>
  <si>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</si>
  <si>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</si>
  <si>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</si>
  <si>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</si>
  <si>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</si>
  <si>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</si>
  <si>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</si>
  <si>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</si>
  <si>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</si>
  <si>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</si>
  <si>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</si>
  <si>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</si>
  <si>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</si>
  <si>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</si>
  <si>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</si>
  <si>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</si>
  <si>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</si>
  <si>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</si>
  <si>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</si>
  <si>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</si>
  <si>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</si>
  <si>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</si>
  <si>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</si>
  <si>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</si>
  <si>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</si>
  <si>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</si>
  <si>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</si>
  <si>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</si>
  <si>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</si>
  <si>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</si>
  <si>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</si>
  <si>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</si>
  <si>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</si>
  <si>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</si>
  <si>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</si>
  <si>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</si>
  <si>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</si>
  <si>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</si>
  <si>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</si>
  <si>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</si>
  <si>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</si>
  <si>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</si>
  <si>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</si>
  <si>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</si>
  <si>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</si>
  <si>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</si>
  <si>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</si>
  <si>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</si>
  <si>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</si>
  <si>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</si>
  <si>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</si>
  <si>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</si>
  <si>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</si>
  <si>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</si>
  <si>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</si>
  <si>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</si>
  <si>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</si>
  <si>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</si>
  <si>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</si>
  <si>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</si>
  <si>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</si>
  <si>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</si>
  <si>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</si>
  <si>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</si>
  <si>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</si>
  <si>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</si>
  <si>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</si>
  <si>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</si>
  <si>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</si>
  <si>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</si>
  <si>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</si>
  <si>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</si>
  <si>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</si>
  <si>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</si>
  <si>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</si>
  <si>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</si>
  <si>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</si>
  <si>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</si>
  <si>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</si>
  <si>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</si>
  <si>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</si>
  <si>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</si>
  <si>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</si>
  <si>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</si>
  <si>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</si>
  <si>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</si>
  <si>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</si>
  <si>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</si>
  <si>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</si>
  <si>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</si>
  <si>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</si>
  <si>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</si>
  <si>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</si>
  <si>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</si>
  <si>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</si>
  <si>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</si>
  <si>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</si>
  <si>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</si>
  <si>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</si>
  <si>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</si>
  <si>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</si>
  <si>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</si>
  <si>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</si>
  <si>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</si>
  <si>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</si>
  <si>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</si>
  <si>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</si>
  <si>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</si>
  <si>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</si>
  <si>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</si>
  <si>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</si>
  <si>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</si>
  <si>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</si>
  <si>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</si>
  <si>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</si>
  <si>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</si>
  <si>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</si>
  <si>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</si>
  <si>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</si>
  <si>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</si>
  <si>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</si>
  <si>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</si>
  <si>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</si>
  <si>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</si>
  <si>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</si>
  <si>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</si>
  <si>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</si>
  <si>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</si>
  <si>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</si>
  <si>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</si>
  <si>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</si>
  <si>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</si>
  <si>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</si>
  <si>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</si>
  <si>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</si>
  <si>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</si>
  <si>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</si>
  <si>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</si>
  <si>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</si>
  <si>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</si>
  <si>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</si>
  <si>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</si>
  <si>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</si>
  <si>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</si>
  <si>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</si>
  <si>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</si>
  <si>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</si>
  <si>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</si>
  <si>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</si>
  <si>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</si>
  <si>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</si>
  <si>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</si>
  <si>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</si>
  <si>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</si>
  <si>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</si>
  <si>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</si>
  <si>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</si>
  <si>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</si>
  <si>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</si>
  <si>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</si>
  <si>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</si>
  <si>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</si>
  <si>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</si>
  <si>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</si>
  <si>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</si>
  <si>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</si>
  <si>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</si>
  <si>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</si>
  <si>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</si>
  <si>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</si>
  <si>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</si>
  <si>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</si>
  <si>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</si>
  <si>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</si>
  <si>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</si>
  <si>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</si>
  <si>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</si>
  <si>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</si>
  <si>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</si>
  <si>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</si>
  <si>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</si>
  <si>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</si>
  <si>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</si>
  <si>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</si>
  <si>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</si>
  <si>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</si>
  <si>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</si>
  <si>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</si>
  <si>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</si>
  <si>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</si>
  <si>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</si>
  <si>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</si>
  <si>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</si>
  <si>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</si>
  <si>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</si>
  <si>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</si>
  <si>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</si>
  <si>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</si>
  <si>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</si>
  <si>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</si>
  <si>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</si>
  <si>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</si>
  <si>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</si>
  <si>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</si>
  <si>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</si>
  <si>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</si>
  <si>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</si>
  <si>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</si>
  <si>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</si>
  <si>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</si>
  <si>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</si>
  <si>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</si>
  <si>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</si>
  <si>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</si>
  <si>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</si>
  <si>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</si>
  <si>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</si>
  <si>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</si>
  <si>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</si>
  <si>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</si>
  <si>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</si>
  <si>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</si>
  <si>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</si>
  <si>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</si>
  <si>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</si>
  <si>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</si>
  <si>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</si>
  <si>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</si>
  <si>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</si>
  <si>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</si>
  <si>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</si>
  <si>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</si>
  <si>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</si>
  <si>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</si>
  <si>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</si>
  <si>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</si>
  <si>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</si>
  <si>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</si>
  <si>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</si>
  <si>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</si>
  <si>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</si>
  <si>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</si>
  <si>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</si>
  <si>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</si>
  <si>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</si>
  <si>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</si>
  <si>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</si>
  <si>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</si>
  <si>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</si>
  <si>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</si>
  <si>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</si>
  <si>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</si>
  <si>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</si>
  <si>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</si>
  <si>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</si>
  <si>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</si>
  <si>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</si>
  <si>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</si>
  <si>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</si>
  <si>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</si>
  <si>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</si>
  <si>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</si>
  <si>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</si>
  <si>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</si>
  <si>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</si>
  <si>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</si>
  <si>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</si>
  <si>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</si>
  <si>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</si>
  <si>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</si>
  <si>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</si>
  <si>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</si>
  <si>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</si>
  <si>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</si>
  <si>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</si>
  <si>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</si>
  <si>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</si>
  <si>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</si>
  <si>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</si>
  <si>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</si>
  <si>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</si>
  <si>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</si>
  <si>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</si>
  <si>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</si>
  <si>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</si>
  <si>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</si>
  <si>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</si>
  <si>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</si>
  <si>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</si>
  <si>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</si>
  <si>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</si>
  <si>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</si>
  <si>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</si>
  <si>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</si>
  <si>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</si>
  <si>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</si>
  <si>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</si>
  <si>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</si>
  <si>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</si>
  <si>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</si>
  <si>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</si>
  <si>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</si>
  <si>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</si>
  <si>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</si>
  <si>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</si>
  <si>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</si>
  <si>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</si>
  <si>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</si>
  <si>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</si>
  <si>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</si>
  <si>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</si>
  <si>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</si>
  <si>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</si>
  <si>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</si>
  <si>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</si>
  <si>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</si>
  <si>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</si>
  <si>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</si>
  <si>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</si>
  <si>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</si>
  <si>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</si>
  <si>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</si>
  <si>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</si>
  <si>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</si>
  <si>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</si>
  <si>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</si>
  <si>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</si>
  <si>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</si>
  <si>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</si>
  <si>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</si>
  <si>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</si>
  <si>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</si>
  <si>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</si>
  <si>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</si>
  <si>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</si>
  <si>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</si>
  <si>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</si>
  <si>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</si>
  <si>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</si>
  <si>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</si>
  <si>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</si>
  <si>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</si>
  <si>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</si>
  <si>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</si>
  <si>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</si>
  <si>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</si>
  <si>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</si>
  <si>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</si>
  <si>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</si>
  <si>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</si>
  <si>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</si>
  <si>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</si>
  <si>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</si>
  <si>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</si>
  <si>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</si>
  <si>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</si>
  <si>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</si>
  <si>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</si>
  <si>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</si>
  <si>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</si>
  <si>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</si>
  <si>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</si>
  <si>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</si>
  <si>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</si>
  <si>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</si>
  <si>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</si>
  <si>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</si>
  <si>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</si>
  <si>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</si>
  <si>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</si>
  <si>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</si>
  <si>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</si>
  <si>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</si>
  <si>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</si>
  <si>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</si>
  <si>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</si>
  <si>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</si>
  <si>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</si>
  <si>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</si>
  <si>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</si>
  <si>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</si>
  <si>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</si>
  <si>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</si>
  <si>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</si>
  <si>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</si>
  <si>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</si>
  <si>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</si>
  <si>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</si>
  <si>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</si>
  <si>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</si>
  <si>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</si>
  <si>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</si>
  <si>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</si>
  <si>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</si>
  <si>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</si>
  <si>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</si>
  <si>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</si>
  <si>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</si>
  <si>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</si>
  <si>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</si>
  <si>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</si>
  <si>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</si>
  <si>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</si>
  <si>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</si>
  <si>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</si>
  <si>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</si>
  <si>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</si>
  <si>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</si>
  <si>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</si>
  <si>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</si>
  <si>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</si>
  <si>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</si>
  <si>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</si>
  <si>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</si>
  <si>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</si>
  <si>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</si>
  <si>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</si>
  <si>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</si>
  <si>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</si>
  <si>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</si>
  <si>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</si>
  <si>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</si>
  <si>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</si>
  <si>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</si>
  <si>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</si>
  <si>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</si>
  <si>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</si>
  <si>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</si>
  <si>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</si>
  <si>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</si>
  <si>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</si>
  <si>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</si>
  <si>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</si>
  <si>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</si>
  <si>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</si>
  <si>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</si>
  <si>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</si>
  <si>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</si>
  <si>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</si>
  <si>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</si>
  <si>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</si>
  <si>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</si>
  <si>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</si>
  <si>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</si>
  <si>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</si>
  <si>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</si>
  <si>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</si>
  <si>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</si>
  <si>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</si>
  <si>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</si>
  <si>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</si>
  <si>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</si>
  <si>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</si>
  <si>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</si>
  <si>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</si>
  <si>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</si>
  <si>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</si>
  <si>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</si>
  <si>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</si>
  <si>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</si>
  <si>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</si>
  <si>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</si>
  <si>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</si>
  <si>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</si>
  <si>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</si>
  <si>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</si>
  <si>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</si>
  <si>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</si>
  <si>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</si>
  <si>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</si>
  <si>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</si>
  <si>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</si>
  <si>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</si>
  <si>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</si>
  <si>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</si>
  <si>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</si>
  <si>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</si>
  <si>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</si>
  <si>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</si>
  <si>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</si>
  <si>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</si>
  <si>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</si>
  <si>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</si>
  <si>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</si>
  <si>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</si>
  <si>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</si>
  <si>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</si>
  <si>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</si>
  <si>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</si>
  <si>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</si>
  <si>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</si>
  <si>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</si>
  <si>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</si>
  <si>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</si>
  <si>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</si>
  <si>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</si>
  <si>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</si>
  <si>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</si>
  <si>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</si>
  <si>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</si>
  <si>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</si>
  <si>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</si>
  <si>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</si>
  <si>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</si>
  <si>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</si>
  <si>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</si>
  <si>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</si>
  <si>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</si>
  <si>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</si>
  <si>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</si>
  <si>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</si>
  <si>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</si>
  <si>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</si>
  <si>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</si>
  <si>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</si>
  <si>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</si>
  <si>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</si>
  <si>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</si>
  <si>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</si>
  <si>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</si>
  <si>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</si>
  <si>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</si>
  <si>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</si>
  <si>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</si>
  <si>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</si>
  <si>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</si>
  <si>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</si>
  <si>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</si>
  <si>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</si>
  <si>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</si>
  <si>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</si>
  <si>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</si>
  <si>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</si>
  <si>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</si>
  <si>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</si>
  <si>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</si>
  <si>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</si>
  <si>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</si>
  <si>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</si>
  <si>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</si>
  <si>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</si>
  <si>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</si>
  <si>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</si>
  <si>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</si>
  <si>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</si>
  <si>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</si>
  <si>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</si>
  <si>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</si>
  <si>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</si>
  <si>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</si>
  <si>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</si>
  <si>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</si>
  <si>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</si>
  <si>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</si>
  <si>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</si>
  <si>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</si>
  <si>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</si>
  <si>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</si>
  <si>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</si>
  <si>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</si>
  <si>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</si>
  <si>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</si>
  <si>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</si>
  <si>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</si>
  <si>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</si>
  <si>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</si>
  <si>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</si>
  <si>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</si>
  <si>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</si>
  <si>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</si>
  <si>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</si>
  <si>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</si>
  <si>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</si>
  <si>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</si>
  <si>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</si>
  <si>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</si>
  <si>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</si>
  <si>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</si>
  <si>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</si>
  <si>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</si>
  <si>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</si>
  <si>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</si>
  <si>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</si>
  <si>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</si>
  <si>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</si>
  <si>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</si>
  <si>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</si>
  <si>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</si>
  <si>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</si>
  <si>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</si>
  <si>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</si>
  <si>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</si>
  <si>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</si>
  <si>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</si>
  <si>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</si>
  <si>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</si>
  <si>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</si>
  <si>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</si>
  <si>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</si>
  <si>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</si>
  <si>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</si>
  <si>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</si>
  <si>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</si>
  <si>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</si>
  <si>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</si>
  <si>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</si>
  <si>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</si>
  <si>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</si>
  <si>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</si>
  <si>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</si>
  <si>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</si>
  <si>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</si>
  <si>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</si>
  <si>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</si>
  <si>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</si>
  <si>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</si>
  <si>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</si>
  <si>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</si>
  <si>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</si>
  <si>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</si>
  <si>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</si>
  <si>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</si>
  <si>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</si>
  <si>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</si>
  <si>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</si>
  <si>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</si>
  <si>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</si>
  <si>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</si>
  <si>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</si>
  <si>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</si>
  <si>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</si>
  <si>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</si>
  <si>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</si>
  <si>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</si>
  <si>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</si>
  <si>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</si>
  <si>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</si>
  <si>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</si>
  <si>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</si>
  <si>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</si>
  <si>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</si>
  <si>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</si>
  <si>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</si>
  <si>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</si>
  <si>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</si>
  <si>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</si>
  <si>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</si>
  <si>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</si>
  <si>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</si>
  <si>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</si>
  <si>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</si>
  <si>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</si>
  <si>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</si>
  <si>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</si>
  <si>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</si>
  <si>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</si>
  <si>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</si>
  <si>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</si>
  <si>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</si>
  <si>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</si>
  <si>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</si>
  <si>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</si>
  <si>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</si>
  <si>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</si>
  <si>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</si>
  <si>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</si>
  <si>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</si>
  <si>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</si>
  <si>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</si>
  <si>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</si>
  <si>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</si>
  <si>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</si>
  <si>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</si>
  <si>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</si>
  <si>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</si>
  <si>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</si>
  <si>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</si>
  <si>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</si>
  <si>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</si>
  <si>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</si>
  <si>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</si>
  <si>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</si>
  <si>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</si>
  <si>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</si>
  <si>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</si>
  <si>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</si>
  <si>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</si>
  <si>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</si>
  <si>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</si>
  <si>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</si>
  <si>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</si>
  <si>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</si>
  <si>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</si>
  <si>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</si>
  <si>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</si>
  <si>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</si>
  <si>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</si>
  <si>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</si>
  <si>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</si>
  <si>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</si>
  <si>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</si>
  <si>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</si>
  <si>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</si>
  <si>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</si>
  <si>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</si>
  <si>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</si>
  <si>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</si>
  <si>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</si>
  <si>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</si>
  <si>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</si>
  <si>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</si>
  <si>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</si>
  <si>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</si>
  <si>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</si>
  <si>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</si>
  <si>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</si>
  <si>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</si>
  <si>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</si>
  <si>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</si>
  <si>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</si>
  <si>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</si>
  <si>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</si>
  <si>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</si>
  <si>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</si>
  <si>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</si>
  <si>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</si>
  <si>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</si>
  <si>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</si>
  <si>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</si>
  <si>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</si>
  <si>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</si>
  <si>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</si>
  <si>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</si>
  <si>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</si>
  <si>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</si>
  <si>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</si>
  <si>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</si>
  <si>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</si>
  <si>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</si>
  <si>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</si>
  <si>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</si>
  <si>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</si>
  <si>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</si>
  <si>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</si>
  <si>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</si>
  <si>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</si>
  <si>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</si>
  <si>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</si>
  <si>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</si>
  <si>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</si>
  <si>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</si>
  <si>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</si>
  <si>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</si>
  <si>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</si>
  <si>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</si>
  <si>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</si>
  <si>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</si>
  <si>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</si>
  <si>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</si>
  <si>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</si>
  <si>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</si>
  <si>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</si>
  <si>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</si>
  <si>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</si>
  <si>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</si>
  <si>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</si>
  <si>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</si>
  <si>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</si>
  <si>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</si>
  <si>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</si>
  <si>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</si>
  <si>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</si>
  <si>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</si>
  <si>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</si>
  <si>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</si>
  <si>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</si>
  <si>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</si>
  <si>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</si>
  <si>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</si>
  <si>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</si>
  <si>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</si>
  <si>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</si>
  <si>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</si>
  <si>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</si>
  <si>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</si>
  <si>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</si>
  <si>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</si>
  <si>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</si>
  <si>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</si>
  <si>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</si>
  <si>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</si>
  <si>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</si>
  <si>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</si>
  <si>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</si>
  <si>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</si>
  <si>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</si>
  <si>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</si>
  <si>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</si>
  <si>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</si>
  <si>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</si>
  <si>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</si>
  <si>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</si>
  <si>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</si>
  <si>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</si>
  <si>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</si>
  <si>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</si>
  <si>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</si>
  <si>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</si>
  <si>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</si>
  <si>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</si>
  <si>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</si>
  <si>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</si>
  <si>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</si>
  <si>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</si>
  <si>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</si>
  <si>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</si>
  <si>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</si>
  <si>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</si>
  <si>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</si>
  <si>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</si>
  <si>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</si>
  <si>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</si>
  <si>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</si>
  <si>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</si>
  <si>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</si>
  <si>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</si>
  <si>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</si>
  <si>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</si>
  <si>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</si>
  <si>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</si>
  <si>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</si>
  <si>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</si>
  <si>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</si>
  <si>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</si>
  <si>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</si>
  <si>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</si>
  <si>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</si>
  <si>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</si>
  <si>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</si>
  <si>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</si>
  <si>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</si>
  <si>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</si>
  <si>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</si>
  <si>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</si>
  <si>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</si>
  <si>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</si>
  <si>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</si>
  <si>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</si>
  <si>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</si>
  <si>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</si>
  <si>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</si>
  <si>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</si>
  <si>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</si>
  <si>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</si>
  <si>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</si>
  <si>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</si>
  <si>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</si>
  <si>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</si>
  <si>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</si>
  <si>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</si>
  <si>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</si>
  <si>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</si>
  <si>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</si>
  <si>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</si>
  <si>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</si>
  <si>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</si>
  <si>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</si>
  <si>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</si>
  <si>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</si>
  <si>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</si>
  <si>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</si>
  <si>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</si>
  <si>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</si>
  <si>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</si>
  <si>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</si>
  <si>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</si>
  <si>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</si>
  <si>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</si>
  <si>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</si>
  <si>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</si>
  <si>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</si>
  <si>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</si>
  <si>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</si>
  <si>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</si>
  <si>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</si>
  <si>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</si>
  <si>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</si>
  <si>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</si>
  <si>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</si>
  <si>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</si>
  <si>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</si>
  <si>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</si>
  <si>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</si>
  <si>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</si>
  <si>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</si>
  <si>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</si>
  <si>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</si>
  <si>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</si>
  <si>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</si>
  <si>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</si>
  <si>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</si>
  <si>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</si>
  <si>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</si>
  <si>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</si>
  <si>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</si>
  <si>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</si>
  <si>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</si>
  <si>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</si>
  <si>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</si>
  <si>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</si>
  <si>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</si>
  <si>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</si>
  <si>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</si>
  <si>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</si>
  <si>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</si>
  <si>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</si>
  <si>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</si>
  <si>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</si>
  <si>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</si>
  <si>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</si>
  <si>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</si>
  <si>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</si>
  <si>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</si>
  <si>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</si>
  <si>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</si>
  <si>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</si>
  <si>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</si>
  <si>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</si>
  <si>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</si>
  <si>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</si>
  <si>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</si>
  <si>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</si>
  <si>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</si>
  <si>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</si>
  <si>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</si>
  <si>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</si>
  <si>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</si>
  <si>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</si>
  <si>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</si>
  <si>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</si>
  <si>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</si>
  <si>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</si>
  <si>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</si>
  <si>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</si>
  <si>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</si>
  <si>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</si>
  <si>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</si>
  <si>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</si>
  <si>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</si>
  <si>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</si>
  <si>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</si>
  <si>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</si>
  <si>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</si>
  <si>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</si>
  <si>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</si>
  <si>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</si>
  <si>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</si>
  <si>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</si>
  <si>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</si>
  <si>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</si>
  <si>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</si>
  <si>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</si>
  <si>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</si>
  <si>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</si>
  <si>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</si>
  <si>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</si>
  <si>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</si>
  <si>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</si>
  <si>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</si>
  <si>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</si>
  <si>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</si>
  <si>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</si>
  <si>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</si>
  <si>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</si>
  <si>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</si>
  <si>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</si>
  <si>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</si>
  <si>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</si>
  <si>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</si>
  <si>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</si>
  <si>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</si>
  <si>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</si>
  <si>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</si>
  <si>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</si>
  <si>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</si>
  <si>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</si>
  <si>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</si>
  <si>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</si>
  <si>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</si>
  <si>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</si>
  <si>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</si>
  <si>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</si>
  <si>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</si>
  <si>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</si>
  <si>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</si>
  <si>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</si>
  <si>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</si>
  <si>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</si>
  <si>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</si>
  <si>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</si>
  <si>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</si>
  <si>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</si>
  <si>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</si>
  <si>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</si>
  <si>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</si>
  <si>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</si>
  <si>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</si>
  <si>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</si>
  <si>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</si>
  <si>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</si>
  <si>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</si>
  <si>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</si>
  <si>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</si>
  <si>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</si>
  <si>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</si>
  <si>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</si>
  <si>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</si>
  <si>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</si>
  <si>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</si>
  <si>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</si>
  <si>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</si>
  <si>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</si>
  <si>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</si>
  <si>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</si>
  <si>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</si>
  <si>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</si>
  <si>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</si>
  <si>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</si>
  <si>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</si>
  <si>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</si>
  <si>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</si>
  <si>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</si>
  <si>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</si>
  <si>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</si>
  <si>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</si>
  <si>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</si>
  <si>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</si>
  <si>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</si>
  <si>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</si>
  <si>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</si>
  <si>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</si>
  <si>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</si>
  <si>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</si>
  <si>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</si>
  <si>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</si>
  <si>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</si>
  <si>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</si>
  <si>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</si>
  <si>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</si>
  <si>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</si>
  <si>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</si>
  <si>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</si>
  <si>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</si>
  <si>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</si>
  <si>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</si>
  <si>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</si>
  <si>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</si>
  <si>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</si>
  <si>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</si>
  <si>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</si>
  <si>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</si>
  <si>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</si>
  <si>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</si>
  <si>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</si>
  <si>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</si>
  <si>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</si>
  <si>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</si>
  <si>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</si>
  <si>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</si>
  <si>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</si>
  <si>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</si>
  <si>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</si>
  <si>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</si>
  <si>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</si>
  <si>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</si>
  <si>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</si>
  <si>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</si>
  <si>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</si>
  <si>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</si>
  <si>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</si>
  <si>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</si>
  <si>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</si>
  <si>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</si>
  <si>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</si>
  <si>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</si>
  <si>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</si>
  <si>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</si>
  <si>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</si>
  <si>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</si>
  <si>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</si>
  <si>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</si>
  <si>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</si>
  <si>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</si>
  <si>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</si>
  <si>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</si>
  <si>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</si>
  <si>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</si>
  <si>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</si>
  <si>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</si>
  <si>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</si>
  <si>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</si>
  <si>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</si>
  <si>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</si>
  <si>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</si>
  <si>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</si>
  <si>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</si>
  <si>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</si>
  <si>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</si>
  <si>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</si>
  <si>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</si>
  <si>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</si>
  <si>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</si>
  <si>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</si>
  <si>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</si>
  <si>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</si>
  <si>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</si>
  <si>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</si>
  <si>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</si>
  <si>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</si>
  <si>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</si>
  <si>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</si>
  <si>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</si>
  <si>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</si>
  <si>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</si>
  <si>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</si>
  <si>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</si>
  <si>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</si>
  <si>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</si>
  <si>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</si>
  <si>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</si>
  <si>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</si>
  <si>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</si>
  <si>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</si>
  <si>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</si>
  <si>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</si>
  <si>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</si>
  <si>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</si>
  <si>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</si>
  <si>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</si>
  <si>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</si>
  <si>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</si>
  <si>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</si>
  <si>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</si>
  <si>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</si>
  <si>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</si>
  <si>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</si>
  <si>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</si>
  <si>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</si>
  <si>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</si>
  <si>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</si>
  <si>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</si>
  <si>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</si>
  <si>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</si>
  <si>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</si>
  <si>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</si>
  <si>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</si>
  <si>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</si>
  <si>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</si>
  <si>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</si>
  <si>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</si>
  <si>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</si>
  <si>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</si>
  <si>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</si>
  <si>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</si>
  <si>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</si>
  <si>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</si>
  <si>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</si>
  <si>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</si>
  <si>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</si>
  <si>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</si>
  <si>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</si>
  <si>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</si>
  <si>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</si>
  <si>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</si>
  <si>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</si>
  <si>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</si>
  <si>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</si>
  <si>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</si>
  <si>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</si>
  <si>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</si>
  <si>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</si>
  <si>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</si>
  <si>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</si>
  <si>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</si>
  <si>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</si>
  <si>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</si>
  <si>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</si>
  <si>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</si>
  <si>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</si>
  <si>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</si>
  <si>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</si>
  <si>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</si>
  <si>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</si>
  <si>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</si>
  <si>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</si>
  <si>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</si>
  <si>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</si>
  <si>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</si>
  <si>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</si>
  <si>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</si>
  <si>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</si>
  <si>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</si>
  <si>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</si>
  <si>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</si>
  <si>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</si>
  <si>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</si>
  <si>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</si>
  <si>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</si>
  <si>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</si>
  <si>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</si>
  <si>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</si>
  <si>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</si>
  <si>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</si>
  <si>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</si>
  <si>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</si>
  <si>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</si>
  <si>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</si>
  <si>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</si>
  <si>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</si>
  <si>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</si>
  <si>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</si>
  <si>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</si>
  <si>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</si>
  <si>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</si>
  <si>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</si>
  <si>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</si>
  <si>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</si>
  <si>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</si>
  <si>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</si>
  <si>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</si>
  <si>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</si>
  <si>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</si>
  <si>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</si>
  <si>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</si>
  <si>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</si>
  <si>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</si>
  <si>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</si>
  <si>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</si>
  <si>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</si>
  <si>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</si>
  <si>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</si>
  <si>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</si>
  <si>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</si>
  <si>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</si>
  <si>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</si>
  <si>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</si>
  <si>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</si>
  <si>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</si>
  <si>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</si>
  <si>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</si>
  <si>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</si>
  <si>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</si>
  <si>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</si>
  <si>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</si>
  <si>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</si>
  <si>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</si>
  <si>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</si>
  <si>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</si>
  <si>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</si>
  <si>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</si>
  <si>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</si>
  <si>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</si>
  <si>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</si>
  <si>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</si>
  <si>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</si>
  <si>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</si>
  <si>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</si>
  <si>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</si>
  <si>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</si>
  <si>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</si>
  <si>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</si>
  <si>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</si>
  <si>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</si>
  <si>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</si>
  <si>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</si>
  <si>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</si>
  <si>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</si>
  <si>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</si>
  <si>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</si>
  <si>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</si>
  <si>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</si>
  <si>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</si>
  <si>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</si>
  <si>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</si>
  <si>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</si>
  <si>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</si>
  <si>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</si>
  <si>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</si>
  <si>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</si>
  <si>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</si>
  <si>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</si>
  <si>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</si>
  <si>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</si>
  <si>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</si>
  <si>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</si>
  <si>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</si>
  <si>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</si>
  <si>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</si>
  <si>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</si>
  <si>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</si>
  <si>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</si>
  <si>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</si>
  <si>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</si>
  <si>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</si>
  <si>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</si>
  <si>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</si>
  <si>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</si>
  <si>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</si>
  <si>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</si>
  <si>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</si>
  <si>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</si>
  <si>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</si>
  <si>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</si>
  <si>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</si>
  <si>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</si>
  <si>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</si>
  <si>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</si>
  <si>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</si>
  <si>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</si>
  <si>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</si>
  <si>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</si>
  <si>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</si>
  <si>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</si>
  <si>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</si>
  <si>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</si>
  <si>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</si>
  <si>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</si>
  <si>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</si>
  <si>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</si>
  <si>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</si>
  <si>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</si>
  <si>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</si>
  <si>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</si>
  <si>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</si>
  <si>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</si>
  <si>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</si>
  <si>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</si>
  <si>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</si>
  <si>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</si>
  <si>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</si>
  <si>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</si>
  <si>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</si>
  <si>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</si>
  <si>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</si>
  <si>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</si>
  <si>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</si>
  <si>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</si>
  <si>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</si>
  <si>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</si>
  <si>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</si>
  <si>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</si>
  <si>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</si>
  <si>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</si>
  <si>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</si>
  <si>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</si>
  <si>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</si>
  <si>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</si>
  <si>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</si>
  <si>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</si>
  <si>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</si>
  <si>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</si>
  <si>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</si>
  <si>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</si>
  <si>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</si>
  <si>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</si>
  <si>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</si>
  <si>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</si>
  <si>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</si>
  <si>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</si>
  <si>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</si>
  <si>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</si>
  <si>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</si>
  <si>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</si>
  <si>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</si>
  <si>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</si>
  <si>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</si>
  <si>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</si>
  <si>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</si>
  <si>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</si>
  <si>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</si>
  <si>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</si>
  <si>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</si>
  <si>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</si>
  <si>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</si>
  <si>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</si>
  <si>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</si>
  <si>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</si>
  <si>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</si>
  <si>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</si>
  <si>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</si>
  <si>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</si>
  <si>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</si>
  <si>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</si>
  <si>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</si>
  <si>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</si>
  <si>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</si>
  <si>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</si>
  <si>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</si>
  <si>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</si>
  <si>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</si>
  <si>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</si>
  <si>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</si>
  <si>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</si>
  <si>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</si>
  <si>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</si>
  <si>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</si>
  <si>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</si>
  <si>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</si>
  <si>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</si>
  <si>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</si>
  <si>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</si>
  <si>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</si>
  <si>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</si>
  <si>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</si>
  <si>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</si>
  <si>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</si>
  <si>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</si>
  <si>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</si>
  <si>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</si>
  <si>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</si>
  <si>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</si>
  <si>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</si>
  <si>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</si>
  <si>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</si>
  <si>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</si>
  <si>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</si>
  <si>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</si>
  <si>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</si>
  <si>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</si>
  <si>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</si>
  <si>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</si>
  <si>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</si>
  <si>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</si>
  <si>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</si>
  <si>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</si>
  <si>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</si>
  <si>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</si>
  <si>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</si>
  <si>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</si>
  <si>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</si>
  <si>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</si>
  <si>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</si>
  <si>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</si>
  <si>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</si>
  <si>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</si>
  <si>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</si>
  <si>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</si>
  <si>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</si>
  <si>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</si>
  <si>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</si>
  <si>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</si>
  <si>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</si>
  <si>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</si>
  <si>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</si>
  <si>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</si>
  <si>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</si>
  <si>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</si>
  <si>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</si>
  <si>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</si>
  <si>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</si>
  <si>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</si>
  <si>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</si>
  <si>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</si>
  <si>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</si>
  <si>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</si>
  <si>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</si>
  <si>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</si>
  <si>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</si>
  <si>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</si>
  <si>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</si>
  <si>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</si>
  <si>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</si>
  <si>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</si>
  <si>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</si>
  <si>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</si>
  <si>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</si>
  <si>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</si>
  <si>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</si>
  <si>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</si>
  <si>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</si>
  <si>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</si>
  <si>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</si>
  <si>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</si>
  <si>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</si>
  <si>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</si>
  <si>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</si>
  <si>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</si>
  <si>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</si>
  <si>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</si>
  <si>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</si>
  <si>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</si>
  <si>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</si>
  <si>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</si>
  <si>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</si>
  <si>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</si>
  <si>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</si>
  <si>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</si>
  <si>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</si>
  <si>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</si>
  <si>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</si>
  <si>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</si>
  <si>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</si>
  <si>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</si>
  <si>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</si>
  <si>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</si>
  <si>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</si>
  <si>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</si>
  <si>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</si>
  <si>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</si>
  <si>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</si>
  <si>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</si>
  <si>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</si>
  <si>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</si>
  <si>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</si>
  <si>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</si>
  <si>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</si>
  <si>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</si>
  <si>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</si>
  <si>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</si>
  <si>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</si>
  <si>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</si>
  <si>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</si>
  <si>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</si>
  <si>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</si>
  <si>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</si>
  <si>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</si>
  <si>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</si>
  <si>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</si>
  <si>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</si>
  <si>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</si>
  <si>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</si>
  <si>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</si>
  <si>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</si>
  <si>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</si>
  <si>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</si>
  <si>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</si>
  <si>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</si>
  <si>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</si>
  <si>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</si>
  <si>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</si>
  <si>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</si>
  <si>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</si>
  <si>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</si>
  <si>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</si>
  <si>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</si>
  <si>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</si>
  <si>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</si>
  <si>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</si>
  <si>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</si>
  <si>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</si>
  <si>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</si>
  <si>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</si>
  <si>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</si>
  <si>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</si>
  <si>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</si>
  <si>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</si>
  <si>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</si>
  <si>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</si>
  <si>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</si>
  <si>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</si>
  <si>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</si>
  <si>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</si>
  <si>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</si>
  <si>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</si>
  <si>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</si>
  <si>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</si>
  <si>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</si>
  <si>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</si>
  <si>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</si>
  <si>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</si>
  <si>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</si>
  <si>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</si>
  <si>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</si>
  <si>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</si>
  <si>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</si>
  <si>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</si>
  <si>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</si>
  <si>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</si>
  <si>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</si>
  <si>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</si>
  <si>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</si>
  <si>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</si>
  <si>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</si>
  <si>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</si>
  <si>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</si>
  <si>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</si>
  <si>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</si>
  <si>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</si>
  <si>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</si>
  <si>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</si>
  <si>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</si>
  <si>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</si>
  <si>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</si>
  <si>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</si>
  <si>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</si>
  <si>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</si>
  <si>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</si>
  <si>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</si>
  <si>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</si>
  <si>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</si>
  <si>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</si>
  <si>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</si>
  <si>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</si>
  <si>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</si>
  <si>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</si>
  <si>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</si>
  <si>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</si>
  <si>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</si>
  <si>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</si>
  <si>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</si>
  <si>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</si>
  <si>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</si>
  <si>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</si>
  <si>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</si>
  <si>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</si>
  <si>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</si>
  <si>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</si>
  <si>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</si>
  <si>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</si>
  <si>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</si>
  <si>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</si>
  <si>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</si>
  <si>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</si>
  <si>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</si>
  <si>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</si>
  <si>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</si>
  <si>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</si>
  <si>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</si>
  <si>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</si>
  <si>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</si>
  <si>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</si>
  <si>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</si>
  <si>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</si>
  <si>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</si>
  <si>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</si>
  <si>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</si>
  <si>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</si>
  <si>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</si>
  <si>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</si>
  <si>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</si>
  <si>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</si>
  <si>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</si>
  <si>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</si>
  <si>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</si>
  <si>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</si>
  <si>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</si>
  <si>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</si>
  <si>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</si>
  <si>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</si>
  <si>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</si>
  <si>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</si>
  <si>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</si>
  <si>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</si>
  <si>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</si>
  <si>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</si>
  <si>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</si>
  <si>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</si>
  <si>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</si>
  <si>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</si>
  <si>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</si>
  <si>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</si>
  <si>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</si>
  <si>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</si>
  <si>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</si>
  <si>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</si>
  <si>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</si>
  <si>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</si>
  <si>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</si>
  <si>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</si>
  <si>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</si>
  <si>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</si>
  <si>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</si>
  <si>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</si>
  <si>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</si>
  <si>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</si>
  <si>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</si>
  <si>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</si>
  <si>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</si>
  <si>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</si>
  <si>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</si>
  <si>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</si>
  <si>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</si>
  <si>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</si>
  <si>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</si>
  <si>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</si>
  <si>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</si>
  <si>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</si>
  <si>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</si>
  <si>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</si>
  <si>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</si>
  <si>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</si>
  <si>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</si>
  <si>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</si>
  <si>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</si>
  <si>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</si>
  <si>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</si>
  <si>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</si>
  <si>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</si>
  <si>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</si>
  <si>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</si>
  <si>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</si>
  <si>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</si>
  <si>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</si>
  <si>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</si>
  <si>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</si>
  <si>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</si>
  <si>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</si>
  <si>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</si>
  <si>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</si>
  <si>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</si>
  <si>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</si>
  <si>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</si>
  <si>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</si>
  <si>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</si>
  <si>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</si>
  <si>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</si>
  <si>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</si>
  <si>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</si>
  <si>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</si>
  <si>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</si>
  <si>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</si>
  <si>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</si>
  <si>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</si>
  <si>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</si>
  <si>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</si>
  <si>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</si>
  <si>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</si>
  <si>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</si>
  <si>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</si>
  <si>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</si>
  <si>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</si>
  <si>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</si>
  <si>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</si>
  <si>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</si>
  <si>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</si>
  <si>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</si>
  <si>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</si>
  <si>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</si>
  <si>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</si>
  <si>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</si>
  <si>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</si>
  <si>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</si>
  <si>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</si>
  <si>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</si>
  <si>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</si>
  <si>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</si>
  <si>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</si>
  <si>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</si>
  <si>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</si>
  <si>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</si>
  <si>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</si>
  <si>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</si>
  <si>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</si>
  <si>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</si>
  <si>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</si>
  <si>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</si>
  <si>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</si>
  <si>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</si>
  <si>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</si>
  <si>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</si>
  <si>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</si>
  <si>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</si>
  <si>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</si>
  <si>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</si>
  <si>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</si>
  <si>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</si>
  <si>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</si>
  <si>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</si>
  <si>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</si>
  <si>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</si>
  <si>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</si>
  <si>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</si>
  <si>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</si>
  <si>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</si>
  <si>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</si>
  <si>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</si>
  <si>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</si>
  <si>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</si>
  <si>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</si>
  <si>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</si>
  <si>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</si>
  <si>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</si>
  <si>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</si>
  <si>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</si>
  <si>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</si>
  <si>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</si>
  <si>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</si>
  <si>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</si>
  <si>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</si>
  <si>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</si>
  <si>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</si>
  <si>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</si>
  <si>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</si>
  <si>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</si>
  <si>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</si>
  <si>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</si>
  <si>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</si>
  <si>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</si>
  <si>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</si>
  <si>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</si>
  <si>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</si>
  <si>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</si>
  <si>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</si>
  <si>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</si>
  <si>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</si>
  <si>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</si>
  <si>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</si>
  <si>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</si>
  <si>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</si>
  <si>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</si>
  <si>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</si>
  <si>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</si>
  <si>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</si>
  <si>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</si>
  <si>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</si>
  <si>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</si>
  <si>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</si>
  <si>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</si>
  <si>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</si>
  <si>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</si>
  <si>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</si>
  <si>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</si>
  <si>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</si>
  <si>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</si>
  <si>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</si>
  <si>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</si>
  <si>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</si>
  <si>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</si>
  <si>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</si>
  <si>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</si>
  <si>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</si>
  <si>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</si>
  <si>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</si>
  <si>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</si>
  <si>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</si>
  <si>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</si>
  <si>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</si>
  <si>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</si>
  <si>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</si>
  <si>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</si>
  <si>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</si>
  <si>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</si>
  <si>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</si>
  <si>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</si>
  <si>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</si>
  <si>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</si>
  <si>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</si>
  <si>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</si>
  <si>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</si>
  <si>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</si>
  <si>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</si>
  <si>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</si>
  <si>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</si>
  <si>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</si>
  <si>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</si>
  <si>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</si>
  <si>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</si>
  <si>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</si>
  <si>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</si>
  <si>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</si>
  <si>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</si>
  <si>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</si>
  <si>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</si>
  <si>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</si>
  <si>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</si>
  <si>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</si>
  <si>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</si>
  <si>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</si>
  <si>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</si>
  <si>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</si>
  <si>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</si>
  <si>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</si>
  <si>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</si>
  <si>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</si>
  <si>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</si>
  <si>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</si>
  <si>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</si>
  <si>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</si>
  <si>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</si>
  <si>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</si>
  <si>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</si>
  <si>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</si>
  <si>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</si>
  <si>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</si>
  <si>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</si>
  <si>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</si>
  <si>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</si>
  <si>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</si>
  <si>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</si>
  <si>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</si>
  <si>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</si>
  <si>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</si>
  <si>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</si>
  <si>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</si>
  <si>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</si>
  <si>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</si>
  <si>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</si>
  <si>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</si>
  <si>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</si>
  <si>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</si>
  <si>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</si>
  <si>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</si>
  <si>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</si>
  <si>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</si>
  <si>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</si>
  <si>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</si>
  <si>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</si>
  <si>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</si>
  <si>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</si>
  <si>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</si>
  <si>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</si>
  <si>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</si>
  <si>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</si>
  <si>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</si>
  <si>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</si>
  <si>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</si>
  <si>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</si>
  <si>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</si>
  <si>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</si>
  <si>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</si>
  <si>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</si>
  <si>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</si>
  <si>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</si>
  <si>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</si>
  <si>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</si>
  <si>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</si>
  <si>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</si>
  <si>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</si>
  <si>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</si>
  <si>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</si>
  <si>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</si>
  <si>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</si>
  <si>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</si>
  <si>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</si>
  <si>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</si>
  <si>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</si>
  <si>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</si>
  <si>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</si>
  <si>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</si>
  <si>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</si>
  <si>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</si>
  <si>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</si>
  <si>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</si>
  <si>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</si>
  <si>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</si>
  <si>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</si>
  <si>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</si>
  <si>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</si>
  <si>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</si>
  <si>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</si>
  <si>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</si>
  <si>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</si>
  <si>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</si>
  <si>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</si>
  <si>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</si>
  <si>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</si>
  <si>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</si>
  <si>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</si>
  <si>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</si>
  <si>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</si>
  <si>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</si>
  <si>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</si>
  <si>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</si>
  <si>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</si>
  <si>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</si>
  <si>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</si>
  <si>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</si>
  <si>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</si>
  <si>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</si>
  <si>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</si>
  <si>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</si>
  <si>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</si>
  <si>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</si>
  <si>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</si>
  <si>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</si>
  <si>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</si>
  <si>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</si>
  <si>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</si>
  <si>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</si>
  <si>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</si>
  <si>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</si>
  <si>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</si>
  <si>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</si>
  <si>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</si>
  <si>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</si>
  <si>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</si>
  <si>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</si>
  <si>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</si>
  <si>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</si>
  <si>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</si>
  <si>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</si>
  <si>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</si>
  <si>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</si>
  <si>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</si>
  <si>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</si>
  <si>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</si>
  <si>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</si>
  <si>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</si>
  <si>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</si>
  <si>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</si>
  <si>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</si>
  <si>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</si>
  <si>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</si>
  <si>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</si>
  <si>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</si>
  <si>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</si>
  <si>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</si>
  <si>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</si>
  <si>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</si>
  <si>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</si>
  <si>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</si>
  <si>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</si>
  <si>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</si>
  <si>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</si>
  <si>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</si>
  <si>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</si>
  <si>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</si>
  <si>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</si>
  <si>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</si>
  <si>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</si>
  <si>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</si>
  <si>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</si>
  <si>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</si>
  <si>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</si>
  <si>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</si>
  <si>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</si>
  <si>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</si>
  <si>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</si>
  <si>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</si>
  <si>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</si>
  <si>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</si>
  <si>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</si>
  <si>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</si>
  <si>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</si>
  <si>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</si>
  <si>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</si>
  <si>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</si>
  <si>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</si>
  <si>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</si>
  <si>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</si>
  <si>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</si>
  <si>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</si>
  <si>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</si>
  <si>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</si>
  <si>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</si>
  <si>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</si>
  <si>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</si>
  <si>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</si>
  <si>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</si>
  <si>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</si>
  <si>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</si>
  <si>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</si>
  <si>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</si>
  <si>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</si>
  <si>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</si>
  <si>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</si>
  <si>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</si>
  <si>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</si>
  <si>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</si>
  <si>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</si>
  <si>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</si>
  <si>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</si>
  <si>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</si>
  <si>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</si>
  <si>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</si>
  <si>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</si>
  <si>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</si>
  <si>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</si>
  <si>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</si>
  <si>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</si>
  <si>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</si>
  <si>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</si>
  <si>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</si>
  <si>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</si>
  <si>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</si>
  <si>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</si>
  <si>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</si>
  <si>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</si>
  <si>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</si>
  <si>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</si>
  <si>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</si>
  <si>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</si>
  <si>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</si>
  <si>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</si>
  <si>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</si>
  <si>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</si>
  <si>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</si>
  <si>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</si>
  <si>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</si>
  <si>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</si>
  <si>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</si>
  <si>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</si>
  <si>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</si>
  <si>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</si>
  <si>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</si>
  <si>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</si>
  <si>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</si>
  <si>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</si>
  <si>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</si>
  <si>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</si>
  <si>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</si>
  <si>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</si>
  <si>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</si>
  <si>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</si>
  <si>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</si>
  <si>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</si>
  <si>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</si>
  <si>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</si>
  <si>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</si>
  <si>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</si>
  <si>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</si>
  <si>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</si>
  <si>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</si>
  <si>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</si>
  <si>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</si>
  <si>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</si>
  <si>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</si>
  <si>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</si>
  <si>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</si>
  <si>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</si>
  <si>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</si>
  <si>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</si>
  <si>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</si>
  <si>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</si>
  <si>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</si>
  <si>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</si>
  <si>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</si>
  <si>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</si>
  <si>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</si>
  <si>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</si>
  <si>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</si>
  <si>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</si>
  <si>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</si>
  <si>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</si>
  <si>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</si>
  <si>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</si>
  <si>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</si>
  <si>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</si>
  <si>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</si>
  <si>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</si>
  <si>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</si>
  <si>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</si>
  <si>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</si>
  <si>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</si>
  <si>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</si>
  <si>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</si>
  <si>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</si>
  <si>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</si>
  <si>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</si>
  <si>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</si>
  <si>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</si>
  <si>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</si>
  <si>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</si>
  <si>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</si>
  <si>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</si>
  <si>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</si>
  <si>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</si>
  <si>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</si>
  <si>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</si>
  <si>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</si>
  <si>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</si>
  <si>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</si>
  <si>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</si>
  <si>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</si>
  <si>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</si>
  <si>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</si>
  <si>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</si>
  <si>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</si>
  <si>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</si>
  <si>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</si>
  <si>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</si>
  <si>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</si>
  <si>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</si>
  <si>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</si>
  <si>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</si>
  <si>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</si>
  <si>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</si>
  <si>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</si>
  <si>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</si>
  <si>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</si>
  <si>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</si>
  <si>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</si>
  <si>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</si>
  <si>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</si>
  <si>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</si>
  <si>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</si>
  <si>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</si>
  <si>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</si>
  <si>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</si>
  <si>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</si>
  <si>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</si>
  <si>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</si>
  <si>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</si>
  <si>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</si>
  <si>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</si>
  <si>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</si>
  <si>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</si>
  <si>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</si>
  <si>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</si>
  <si>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</si>
  <si>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</si>
  <si>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</si>
  <si>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</si>
  <si>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</si>
  <si>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</si>
  <si>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</si>
  <si>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</si>
  <si>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</si>
  <si>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</si>
  <si>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</si>
  <si>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</si>
  <si>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</si>
  <si>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</si>
  <si>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</si>
  <si>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</si>
  <si>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</si>
  <si>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</si>
  <si>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</si>
  <si>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</si>
  <si>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</si>
  <si>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</si>
  <si>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</si>
  <si>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</si>
  <si>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</si>
  <si>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</si>
  <si>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</si>
  <si>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</si>
  <si>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</si>
  <si>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</si>
  <si>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</si>
  <si>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</si>
  <si>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</si>
  <si>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</si>
  <si>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</si>
  <si>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</si>
  <si>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</si>
  <si>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</si>
  <si>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</si>
  <si>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</si>
  <si>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</si>
  <si>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</si>
  <si>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</si>
  <si>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</si>
  <si>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</si>
  <si>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</si>
  <si>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</si>
  <si>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</si>
  <si>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</si>
  <si>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</si>
  <si>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</si>
  <si>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</si>
  <si>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</si>
  <si>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</si>
  <si>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</si>
  <si>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</si>
  <si>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</si>
  <si>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</si>
  <si>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</si>
  <si>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</si>
  <si>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</si>
  <si>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</si>
  <si>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</si>
  <si>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</si>
  <si>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</si>
  <si>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</si>
  <si>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</si>
  <si>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</si>
  <si>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</si>
  <si>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</si>
  <si>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</si>
  <si>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</si>
  <si>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</si>
  <si>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</si>
  <si>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</si>
  <si>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</si>
  <si>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</si>
  <si>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</si>
  <si>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</si>
  <si>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</si>
  <si>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</si>
  <si>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</si>
  <si>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</si>
  <si>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</si>
  <si>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</si>
  <si>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</si>
  <si>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</si>
  <si>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</si>
  <si>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</si>
  <si>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</si>
  <si>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</si>
  <si>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</si>
  <si>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</si>
  <si>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</si>
  <si>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</si>
  <si>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</si>
  <si>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</si>
  <si>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</si>
  <si>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</si>
  <si>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</si>
  <si>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</si>
  <si>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</si>
  <si>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</si>
  <si>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</si>
  <si>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</si>
  <si>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</si>
  <si>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</si>
  <si>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</si>
  <si>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</si>
  <si>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</si>
  <si>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</si>
  <si>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</si>
  <si>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</si>
  <si>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</si>
  <si>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</si>
  <si>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</si>
  <si>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</si>
  <si>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</si>
  <si>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</si>
  <si>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</si>
  <si>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</si>
  <si>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</si>
  <si>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</si>
  <si>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</si>
  <si>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</si>
  <si>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</si>
  <si>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</si>
  <si>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</si>
  <si>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</si>
  <si>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</si>
  <si>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</si>
  <si>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</si>
  <si>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</si>
  <si>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</si>
  <si>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</si>
  <si>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</si>
  <si>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</si>
  <si>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</si>
  <si>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</si>
  <si>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</si>
  <si>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</si>
  <si>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</si>
  <si>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</si>
  <si>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</si>
  <si>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</si>
  <si>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</si>
  <si>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</si>
  <si>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</si>
  <si>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</si>
  <si>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</si>
  <si>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</si>
  <si>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</si>
  <si>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</si>
  <si>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</si>
  <si>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</si>
  <si>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</si>
  <si>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</si>
  <si>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</si>
  <si>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</si>
  <si>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</si>
  <si>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</si>
  <si>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</si>
  <si>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</si>
  <si>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</si>
  <si>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</si>
  <si>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</si>
  <si>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</si>
  <si>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</si>
  <si>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</si>
  <si>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</si>
  <si>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</si>
  <si>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</si>
  <si>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</si>
  <si>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</si>
  <si>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</si>
  <si>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</si>
  <si>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</si>
  <si>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</si>
  <si>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</si>
  <si>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</si>
  <si>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</si>
  <si>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</si>
  <si>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</si>
  <si>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</si>
  <si>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</si>
  <si>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</si>
  <si>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</si>
  <si>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</si>
  <si>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</si>
  <si>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</si>
  <si>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</si>
  <si>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</si>
  <si>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</si>
  <si>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</si>
  <si>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</si>
  <si>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</si>
  <si>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</si>
  <si>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</si>
  <si>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</si>
  <si>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</si>
  <si>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</si>
  <si>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</si>
  <si>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</si>
  <si>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</si>
  <si>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</si>
  <si>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</si>
  <si>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</si>
  <si>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</si>
  <si>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</si>
  <si>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</si>
  <si>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</si>
  <si>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</si>
  <si>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</si>
  <si>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</si>
  <si>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</si>
  <si>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</si>
  <si>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</si>
  <si>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</si>
  <si>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</si>
  <si>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</si>
  <si>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</si>
  <si>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</si>
  <si>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</si>
  <si>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</si>
  <si>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</si>
  <si>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</si>
  <si>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</si>
  <si>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</si>
  <si>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</si>
  <si>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</si>
  <si>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</si>
  <si>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</si>
  <si>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</si>
  <si>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</si>
  <si>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</si>
  <si>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</si>
  <si>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</si>
  <si>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</si>
  <si>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</si>
  <si>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</si>
  <si>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</si>
  <si>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</si>
  <si>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</si>
  <si>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</si>
  <si>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</si>
  <si>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</si>
  <si>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</si>
  <si>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</si>
  <si>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</si>
  <si>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</si>
  <si>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</si>
  <si>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</si>
  <si>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</si>
  <si>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</si>
  <si>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</si>
  <si>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</si>
  <si>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</si>
  <si>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</si>
  <si>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</si>
  <si>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</si>
  <si>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</si>
  <si>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</si>
  <si>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</si>
  <si>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</si>
  <si>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</si>
  <si>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</si>
  <si>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</si>
  <si>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</si>
  <si>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</si>
  <si>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</si>
  <si>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</si>
  <si>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</si>
  <si>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</si>
  <si>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</si>
  <si>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</si>
  <si>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</si>
  <si>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</si>
  <si>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</si>
  <si>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</si>
  <si>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</si>
  <si>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</si>
  <si>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</si>
  <si>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</si>
  <si>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</si>
  <si>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</si>
  <si>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</si>
  <si>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</si>
  <si>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</si>
  <si>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</si>
  <si>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</si>
  <si>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</si>
  <si>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</si>
  <si>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</si>
  <si>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</si>
  <si>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</si>
  <si>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</si>
  <si>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</si>
  <si>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</si>
  <si>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</si>
  <si>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</si>
  <si>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</si>
  <si>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</si>
  <si>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</si>
  <si>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</si>
  <si>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</si>
  <si>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</si>
  <si>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</si>
  <si>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</si>
  <si>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</si>
  <si>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</si>
  <si>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</si>
  <si>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</si>
  <si>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</si>
  <si>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</si>
  <si>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</si>
  <si>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</si>
  <si>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</si>
  <si>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</si>
  <si>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</si>
  <si>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</si>
  <si>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</si>
  <si>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</si>
  <si>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</si>
  <si>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</si>
  <si>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</si>
  <si>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</si>
  <si>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</si>
  <si>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</si>
  <si>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</si>
  <si>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</si>
  <si>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</si>
  <si>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</si>
  <si>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</si>
  <si>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</si>
  <si>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</si>
  <si>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</si>
  <si>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</si>
  <si>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</si>
  <si>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</si>
  <si>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</si>
  <si>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</si>
  <si>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</si>
  <si>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</si>
  <si>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</si>
  <si>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</si>
  <si>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</si>
  <si>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</si>
  <si>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</si>
  <si>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</si>
  <si>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</si>
  <si>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</si>
  <si>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</si>
  <si>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</si>
  <si>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</si>
  <si>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</si>
  <si>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</si>
  <si>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</si>
  <si>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</si>
  <si>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</si>
  <si>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</si>
  <si>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</si>
  <si>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</si>
  <si>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</si>
  <si>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</si>
  <si>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</si>
  <si>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</si>
  <si>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</si>
  <si>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</si>
  <si>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</si>
  <si>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</si>
  <si>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</si>
  <si>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</si>
  <si>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</si>
  <si>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</si>
  <si>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</si>
  <si>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</si>
  <si>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</si>
  <si>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</si>
  <si>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</si>
  <si>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</si>
  <si>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</si>
  <si>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</si>
  <si>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</si>
  <si>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</si>
  <si>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</si>
  <si>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</si>
  <si>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</si>
  <si>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</si>
  <si>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</si>
  <si>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</si>
  <si>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</si>
  <si>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</si>
  <si>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</si>
  <si>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</si>
  <si>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</si>
  <si>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</si>
  <si>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</si>
  <si>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</si>
  <si>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</si>
  <si>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</si>
  <si>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</si>
  <si>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</si>
  <si>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</si>
  <si>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</si>
  <si>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</si>
  <si>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</si>
  <si>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</si>
  <si>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</si>
  <si>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</si>
  <si>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</si>
  <si>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</si>
  <si>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</si>
  <si>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</si>
  <si>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</si>
  <si>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</si>
  <si>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</si>
  <si>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</si>
  <si>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</si>
  <si>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</si>
  <si>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</si>
  <si>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</si>
  <si>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</si>
  <si>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</si>
  <si>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</si>
  <si>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</si>
  <si>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</si>
  <si>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</si>
  <si>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</si>
  <si>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</si>
  <si>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</si>
  <si>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</si>
  <si>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</si>
  <si>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</si>
  <si>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</si>
  <si>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</si>
  <si>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</si>
  <si>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</si>
  <si>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</si>
  <si>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</si>
  <si>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</si>
  <si>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</si>
  <si>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</si>
  <si>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</si>
  <si>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</si>
  <si>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</si>
  <si>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</si>
  <si>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</si>
  <si>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</si>
  <si>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</si>
  <si>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</si>
  <si>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</si>
  <si>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</si>
  <si>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</si>
  <si>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</si>
  <si>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</si>
  <si>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</si>
  <si>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</si>
  <si>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</si>
  <si>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</si>
  <si>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</si>
  <si>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</si>
  <si>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</si>
  <si>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</si>
  <si>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</si>
  <si>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</si>
  <si>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</si>
  <si>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</si>
  <si>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</si>
  <si>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</si>
  <si>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</si>
  <si>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</si>
  <si>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</si>
  <si>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</si>
  <si>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</si>
  <si>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</si>
  <si>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</si>
  <si>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</si>
  <si>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</si>
  <si>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</si>
  <si>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</si>
  <si>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</si>
  <si>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</si>
  <si>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</si>
  <si>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</si>
  <si>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</si>
  <si>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</si>
  <si>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</si>
  <si>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</si>
  <si>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</si>
  <si>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</si>
  <si>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</si>
  <si>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</si>
  <si>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</si>
  <si>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</si>
  <si>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</si>
  <si>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</si>
  <si>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</si>
  <si>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</si>
  <si>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</si>
  <si>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</si>
  <si>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</si>
  <si>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</si>
  <si>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</si>
  <si>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</si>
  <si>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</si>
  <si>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</si>
  <si>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</si>
  <si>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</si>
  <si>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</si>
  <si>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</si>
  <si>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</si>
  <si>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</si>
  <si>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</si>
  <si>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</si>
  <si>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</si>
  <si>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</si>
  <si>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</si>
  <si>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</si>
  <si>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</si>
  <si>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</si>
  <si>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</si>
  <si>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</si>
  <si>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</si>
  <si>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</si>
  <si>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</si>
  <si>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</si>
  <si>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</si>
  <si>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</si>
  <si>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</si>
  <si>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</si>
  <si>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</si>
  <si>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</si>
  <si>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</si>
  <si>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</si>
  <si>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</si>
  <si>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</si>
  <si>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</si>
  <si>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</si>
  <si>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</si>
  <si>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</si>
  <si>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</si>
  <si>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</si>
  <si>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</si>
  <si>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</si>
  <si>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</si>
  <si>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</si>
  <si>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</si>
  <si>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</si>
  <si>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</si>
  <si>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</si>
  <si>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</si>
  <si>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</si>
  <si>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</si>
  <si>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</si>
  <si>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</si>
  <si>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</si>
  <si>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</si>
  <si>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</si>
  <si>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</si>
  <si>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</si>
  <si>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</si>
  <si>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</si>
  <si>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</si>
  <si>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</si>
  <si>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</si>
  <si>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</si>
  <si>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</si>
  <si>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</si>
  <si>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</si>
  <si>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</si>
  <si>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</si>
  <si>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</si>
  <si>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</si>
  <si>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</si>
  <si>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</si>
  <si>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</si>
  <si>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</si>
  <si>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</si>
  <si>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</si>
  <si>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</si>
  <si>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</si>
  <si>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</si>
  <si>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</si>
  <si>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</si>
  <si>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</si>
  <si>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</si>
  <si>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</si>
  <si>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</si>
  <si>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</si>
  <si>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</si>
  <si>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</si>
  <si>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</si>
  <si>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</si>
  <si>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</si>
  <si>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</si>
  <si>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</si>
  <si>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</si>
  <si>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</si>
  <si>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</si>
  <si>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</si>
  <si>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</si>
  <si>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</si>
  <si>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</si>
  <si>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</si>
  <si>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</si>
  <si>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</si>
  <si>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</si>
  <si>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</si>
  <si>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</si>
  <si>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</si>
  <si>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</si>
  <si>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</si>
  <si>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</si>
  <si>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</si>
  <si>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</si>
  <si>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</si>
  <si>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</si>
  <si>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</si>
  <si>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</si>
  <si>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</si>
  <si>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</si>
  <si>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</si>
  <si>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</si>
  <si>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</si>
  <si>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</si>
  <si>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</si>
  <si>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</si>
  <si>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</si>
  <si>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</si>
  <si>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</si>
  <si>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</si>
  <si>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</si>
  <si>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</si>
  <si>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</si>
  <si>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</si>
  <si>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</si>
  <si>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</si>
  <si>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</si>
  <si>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</si>
  <si>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</si>
  <si>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</si>
  <si>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</si>
  <si>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</si>
  <si>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</si>
  <si>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</si>
  <si>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</si>
  <si>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</si>
  <si>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</si>
  <si>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</si>
  <si>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</si>
  <si>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</si>
  <si>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</si>
  <si>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</si>
  <si>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</si>
  <si>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</si>
  <si>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</si>
  <si>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</si>
  <si>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</si>
  <si>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</si>
  <si>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</si>
  <si>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</si>
  <si>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</si>
  <si>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</si>
  <si>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</si>
  <si>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</si>
  <si>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</si>
  <si>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</si>
  <si>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</si>
  <si>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</si>
  <si>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</si>
  <si>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</si>
  <si>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</si>
  <si>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</si>
  <si>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</si>
  <si>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</si>
  <si>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</si>
  <si>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</si>
  <si>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</si>
  <si>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</si>
  <si>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</si>
  <si>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</si>
  <si>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</si>
  <si>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</si>
  <si>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</si>
  <si>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</si>
  <si>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</si>
  <si>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</si>
  <si>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</si>
  <si>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</si>
  <si>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</si>
  <si>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</si>
  <si>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</si>
  <si>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</si>
  <si>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</si>
  <si>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</si>
  <si>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</si>
  <si>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</si>
  <si>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</si>
  <si>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</si>
  <si>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</si>
  <si>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</si>
  <si>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</si>
  <si>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</si>
  <si>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</si>
  <si>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</si>
  <si>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</si>
  <si>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</si>
  <si>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</si>
  <si>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</si>
  <si>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</si>
  <si>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</si>
  <si>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</si>
  <si>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</si>
  <si>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</si>
  <si>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</si>
  <si>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</si>
  <si>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</si>
  <si>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</si>
  <si>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</si>
  <si>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</si>
  <si>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</si>
  <si>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</si>
  <si>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</si>
  <si>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</si>
  <si>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</si>
  <si>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</si>
  <si>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</si>
  <si>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</si>
  <si>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</si>
  <si>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</si>
  <si>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</si>
  <si>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</si>
  <si>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</si>
  <si>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</si>
  <si>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</si>
  <si>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</si>
  <si>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</si>
  <si>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</si>
  <si>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</si>
  <si>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</si>
  <si>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</si>
  <si>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</si>
  <si>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</si>
  <si>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</si>
  <si>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</si>
  <si>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</si>
  <si>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</si>
  <si>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</si>
  <si>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</si>
  <si>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</si>
  <si>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</si>
  <si>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</si>
  <si>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</si>
  <si>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</si>
  <si>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</si>
  <si>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</si>
  <si>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</si>
  <si>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</si>
  <si>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</si>
  <si>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</si>
  <si>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</si>
  <si>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</si>
  <si>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</si>
  <si>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</si>
  <si>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</si>
  <si>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</si>
  <si>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</si>
  <si>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</si>
  <si>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</si>
  <si>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</si>
  <si>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</si>
  <si>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</si>
  <si>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</si>
  <si>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</si>
  <si>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</si>
  <si>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</si>
  <si>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</si>
  <si>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</si>
  <si>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</si>
  <si>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</si>
  <si>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</si>
  <si>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</si>
  <si>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</si>
  <si>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</si>
  <si>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</si>
  <si>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</si>
  <si>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</si>
  <si>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</si>
  <si>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</si>
  <si>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</si>
  <si>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</si>
  <si>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</si>
  <si>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</si>
  <si>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</si>
  <si>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</si>
  <si>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</si>
  <si>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</si>
  <si>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</si>
  <si>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</si>
  <si>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</si>
  <si>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</si>
  <si>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</si>
  <si>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</si>
  <si>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</si>
  <si>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</si>
  <si>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</si>
  <si>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</si>
  <si>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</si>
  <si>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</si>
  <si>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</si>
  <si>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</si>
  <si>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</si>
  <si>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</si>
  <si>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</si>
  <si>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</si>
  <si>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</si>
  <si>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</si>
  <si>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</si>
  <si>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</si>
  <si>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</si>
  <si>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</si>
  <si>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</si>
  <si>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</si>
  <si>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</si>
  <si>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</si>
  <si>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</si>
  <si>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</si>
  <si>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</si>
  <si>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</si>
  <si>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</si>
  <si>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</si>
  <si>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</si>
  <si>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</si>
  <si>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</si>
  <si>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</si>
  <si>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</si>
  <si>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</si>
  <si>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</si>
  <si>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</si>
  <si>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</si>
  <si>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</si>
  <si>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</si>
  <si>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</si>
  <si>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</si>
  <si>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</si>
  <si>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</si>
  <si>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</si>
  <si>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</si>
  <si>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</si>
  <si>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</si>
  <si>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</si>
  <si>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</si>
  <si>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</si>
  <si>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</si>
  <si>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</si>
  <si>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</si>
  <si>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</si>
  <si>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</si>
  <si>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</si>
  <si>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</si>
  <si>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</si>
  <si>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</si>
  <si>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</si>
  <si>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</si>
  <si>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</si>
  <si>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</si>
  <si>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</si>
  <si>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</si>
  <si>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</si>
  <si>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</si>
  <si>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</si>
  <si>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</si>
  <si>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</si>
  <si>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</si>
  <si>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</si>
  <si>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</si>
  <si>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</si>
  <si>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</si>
  <si>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</si>
  <si>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</si>
  <si>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</si>
  <si>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</si>
  <si>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</si>
  <si>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</si>
  <si>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</si>
  <si>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</si>
  <si>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</si>
  <si>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</si>
  <si>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</si>
  <si>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</si>
  <si>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</si>
  <si>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</si>
  <si>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</si>
  <si>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</si>
  <si>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</si>
  <si>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</si>
  <si>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</si>
  <si>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</si>
  <si>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</si>
  <si>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</si>
  <si>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</si>
  <si>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</si>
  <si>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</si>
  <si>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</si>
  <si>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</si>
  <si>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</si>
  <si>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</si>
  <si>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</si>
  <si>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</si>
  <si>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</si>
  <si>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</si>
  <si>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</si>
  <si>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</si>
  <si>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</si>
  <si>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</si>
  <si>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</si>
  <si>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</si>
  <si>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</si>
  <si>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</si>
  <si>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</si>
  <si>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</si>
  <si>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</si>
  <si>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</si>
  <si>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</si>
  <si>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</si>
  <si>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</si>
  <si>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</si>
  <si>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</si>
  <si>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</si>
  <si>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</si>
  <si>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</si>
  <si>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</si>
  <si>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</si>
  <si>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</si>
  <si>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</si>
  <si>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</si>
  <si>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</si>
  <si>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</si>
  <si>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</si>
  <si>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</si>
  <si>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</si>
  <si>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</si>
  <si>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</si>
  <si>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</si>
  <si>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</si>
  <si>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</si>
  <si>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</si>
  <si>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</si>
  <si>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</si>
  <si>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</si>
  <si>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</si>
  <si>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</si>
  <si>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</si>
  <si>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</si>
  <si>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</si>
  <si>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</si>
  <si>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</si>
  <si>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</si>
  <si>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</si>
  <si>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</si>
  <si>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</si>
  <si>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</si>
  <si>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</si>
  <si>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</si>
  <si>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</si>
  <si>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</si>
  <si>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</si>
  <si>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</si>
  <si>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</si>
  <si>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</si>
  <si>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</si>
  <si>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</si>
  <si>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</si>
  <si>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</si>
  <si>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</si>
  <si>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</si>
  <si>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</si>
  <si>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</si>
  <si>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</si>
  <si>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</si>
  <si>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</si>
  <si>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</si>
  <si>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</si>
  <si>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</si>
  <si>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</si>
  <si>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</si>
  <si>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</si>
  <si>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</si>
  <si>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</si>
  <si>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</si>
  <si>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</si>
  <si>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</si>
  <si>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</si>
  <si>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</si>
  <si>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</si>
  <si>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</si>
  <si>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</si>
  <si>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</si>
  <si>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</si>
  <si>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</si>
  <si>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</si>
  <si>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</si>
  <si>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</si>
  <si>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</si>
  <si>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</si>
  <si>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</si>
  <si>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</si>
  <si>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</si>
  <si>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</si>
  <si>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</si>
  <si>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</si>
  <si>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</si>
  <si>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</si>
  <si>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</si>
  <si>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</si>
  <si>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</si>
  <si>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</si>
  <si>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</si>
  <si>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</si>
  <si>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</si>
  <si>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</si>
  <si>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</si>
  <si>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</si>
  <si>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</si>
  <si>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</si>
  <si>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</si>
  <si>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</si>
  <si>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</si>
  <si>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</si>
  <si>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</si>
  <si>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</si>
  <si>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</si>
  <si>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</si>
  <si>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</si>
  <si>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</si>
  <si>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</si>
  <si>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</si>
  <si>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</si>
  <si>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</si>
  <si>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</si>
  <si>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</si>
  <si>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</si>
  <si>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</si>
  <si>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</si>
  <si>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</si>
  <si>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</si>
  <si>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</si>
  <si>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</si>
  <si>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</si>
  <si>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</si>
  <si>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</si>
  <si>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</si>
  <si>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</si>
  <si>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</si>
  <si>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</si>
  <si>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</si>
  <si>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</si>
  <si>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</si>
  <si>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</si>
  <si>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</si>
  <si>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</si>
  <si>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</si>
  <si>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</si>
  <si>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</si>
  <si>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</si>
  <si>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</si>
  <si>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</si>
  <si>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</si>
  <si>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</si>
  <si>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</si>
  <si>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</si>
  <si>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</si>
  <si>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</si>
  <si>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</si>
  <si>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</si>
  <si>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</si>
  <si>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</si>
  <si>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</si>
  <si>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</si>
  <si>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</si>
  <si>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</si>
  <si>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</si>
  <si>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</si>
  <si>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</si>
  <si>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</si>
  <si>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</si>
  <si>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</si>
  <si>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</si>
  <si>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</si>
  <si>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</si>
  <si>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</si>
  <si>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</si>
  <si>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</si>
  <si>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</si>
  <si>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</si>
  <si>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</si>
  <si>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</si>
  <si>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</si>
  <si>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</si>
  <si>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</si>
  <si>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</si>
  <si>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</si>
  <si>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</si>
  <si>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</si>
  <si>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</si>
  <si>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</si>
  <si>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</si>
  <si>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</si>
  <si>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</si>
  <si>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</si>
  <si>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</si>
  <si>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</si>
  <si>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</si>
  <si>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</si>
  <si>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</si>
  <si>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</si>
  <si>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</si>
  <si>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</si>
  <si>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</si>
  <si>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</si>
  <si>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</si>
  <si>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</si>
  <si>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</si>
  <si>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</si>
  <si>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</si>
  <si>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</si>
  <si>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</si>
  <si>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</si>
  <si>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</si>
  <si>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</si>
  <si>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</si>
  <si>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</si>
  <si>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</si>
  <si>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</si>
  <si>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</si>
  <si>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</si>
  <si>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</si>
  <si>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</si>
  <si>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</si>
  <si>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</si>
  <si>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</si>
  <si>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</si>
  <si>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</si>
  <si>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</si>
  <si>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</si>
  <si>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</si>
  <si>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</si>
  <si>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</si>
  <si>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</si>
  <si>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</si>
  <si>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</si>
  <si>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</si>
  <si>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</si>
  <si>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</si>
  <si>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</si>
  <si>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</si>
  <si>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</si>
  <si>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</si>
  <si>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</si>
  <si>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</si>
  <si>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</si>
  <si>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</si>
  <si>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</si>
  <si>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</si>
  <si>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</si>
  <si>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</si>
  <si>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</si>
  <si>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</si>
  <si>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</si>
  <si>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</si>
  <si>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</si>
  <si>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</si>
  <si>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</si>
  <si>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</si>
  <si>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</si>
  <si>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</si>
  <si>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</si>
  <si>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</si>
  <si>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</si>
  <si>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</si>
  <si>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</si>
  <si>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</si>
  <si>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</si>
  <si>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</si>
  <si>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</si>
  <si>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</si>
  <si>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</si>
  <si>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</si>
  <si>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</si>
  <si>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</si>
  <si>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</si>
  <si>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</si>
  <si>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</si>
  <si>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</si>
  <si>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</si>
  <si>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</si>
  <si>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</si>
  <si>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</si>
  <si>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</si>
  <si>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</si>
  <si>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</si>
  <si>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</si>
  <si>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</si>
  <si>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</si>
  <si>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</si>
  <si>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</si>
  <si>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</si>
  <si>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</si>
  <si>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</si>
  <si>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</si>
  <si>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</si>
  <si>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</si>
  <si>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</si>
  <si>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</si>
  <si>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</si>
  <si>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</si>
  <si>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</si>
  <si>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</si>
  <si>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</si>
  <si>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</si>
  <si>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</si>
  <si>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</si>
  <si>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</si>
  <si>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</si>
  <si>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</si>
  <si>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</si>
  <si>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</si>
  <si>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</si>
  <si>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</si>
  <si>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</si>
  <si>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</si>
  <si>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</si>
  <si>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</si>
  <si>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</si>
  <si>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</si>
  <si>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</si>
  <si>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</si>
  <si>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</si>
  <si>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</si>
  <si>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</si>
  <si>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</si>
  <si>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</si>
  <si>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</si>
  <si>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</si>
  <si>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</si>
  <si>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</si>
  <si>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</si>
  <si>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</si>
  <si>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</si>
  <si>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</si>
  <si>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</si>
  <si>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</si>
  <si>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</si>
  <si>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</si>
  <si>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</si>
  <si>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</si>
  <si>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</si>
  <si>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</si>
  <si>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</si>
  <si>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</si>
  <si>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</si>
  <si>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</si>
  <si>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</si>
  <si>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</si>
  <si>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</si>
  <si>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</si>
  <si>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</si>
  <si>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</si>
  <si>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</si>
  <si>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</si>
  <si>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</si>
  <si>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</si>
  <si>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</si>
  <si>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</si>
  <si>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</si>
  <si>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</si>
  <si>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</si>
  <si>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</si>
  <si>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</si>
  <si>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</si>
  <si>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</si>
  <si>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</si>
  <si>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</si>
  <si>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</si>
  <si>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</si>
  <si>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</si>
  <si>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</si>
  <si>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</si>
  <si>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</si>
  <si>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</si>
  <si>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</si>
  <si>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</si>
  <si>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</si>
  <si>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</si>
  <si>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</si>
  <si>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</si>
  <si>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</si>
  <si>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</si>
  <si>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</si>
  <si>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</si>
  <si>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</si>
  <si>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</si>
  <si>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</si>
  <si>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</si>
  <si>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</si>
  <si>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</si>
  <si>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</si>
  <si>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</si>
  <si>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</si>
  <si>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</si>
  <si>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</si>
  <si>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</si>
  <si>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</si>
  <si>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</si>
  <si>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</si>
  <si>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</si>
  <si>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</si>
  <si>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</si>
  <si>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</si>
  <si>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</si>
  <si>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</si>
  <si>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</si>
  <si>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</si>
  <si>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</si>
  <si>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</si>
  <si>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</si>
  <si>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</si>
  <si>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</si>
  <si>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</si>
  <si>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</si>
  <si>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</si>
  <si>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</si>
  <si>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</si>
  <si>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</si>
  <si>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</si>
  <si>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</si>
  <si>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</si>
  <si>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</si>
  <si>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</si>
  <si>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</si>
  <si>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</si>
  <si>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</si>
  <si>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</si>
  <si>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</si>
  <si>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</si>
  <si>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</si>
  <si>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</si>
  <si>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</si>
  <si>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</si>
  <si>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</si>
  <si>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</si>
  <si>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</si>
  <si>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</si>
  <si>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</si>
  <si>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</si>
  <si>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</si>
  <si>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</si>
  <si>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</si>
  <si>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</si>
  <si>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</si>
  <si>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</si>
  <si>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</si>
  <si>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</si>
  <si>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</si>
  <si>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</si>
  <si>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</si>
  <si>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</si>
  <si>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</si>
  <si>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</si>
  <si>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</si>
  <si>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</si>
  <si>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</si>
  <si>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</si>
  <si>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</si>
  <si>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</si>
  <si>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</si>
  <si>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</si>
  <si>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</si>
  <si>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</si>
  <si>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</si>
  <si>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</si>
  <si>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</si>
  <si>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</si>
  <si>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</si>
  <si>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</si>
  <si>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</si>
  <si>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</si>
  <si>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</si>
  <si>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</si>
  <si>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</si>
  <si>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</si>
  <si>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</si>
  <si>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</si>
  <si>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</si>
  <si>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</si>
  <si>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</si>
  <si>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</si>
  <si>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</si>
  <si>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</si>
  <si>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</si>
  <si>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</si>
  <si>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</si>
  <si>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</si>
  <si>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</si>
  <si>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</si>
  <si>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</si>
  <si>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</si>
  <si>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</si>
  <si>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</si>
  <si>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</si>
  <si>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</si>
  <si>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</si>
  <si>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</si>
  <si>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</si>
  <si>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</si>
  <si>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</si>
  <si>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</si>
  <si>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</si>
  <si>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</si>
  <si>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</si>
  <si>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</si>
  <si>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</si>
  <si>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</si>
  <si>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</si>
  <si>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</si>
  <si>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</si>
  <si>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</si>
  <si>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</si>
  <si>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</si>
  <si>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</si>
  <si>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</si>
  <si>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</si>
  <si>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</si>
  <si>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</si>
  <si>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</si>
  <si>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</si>
  <si>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</si>
  <si>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</si>
  <si>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</si>
  <si>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</si>
  <si>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</si>
  <si>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</si>
  <si>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</si>
  <si>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</si>
  <si>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</si>
  <si>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</si>
  <si>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</si>
  <si>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</si>
  <si>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</si>
  <si>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</si>
  <si>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</si>
  <si>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</si>
  <si>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</si>
  <si>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</si>
  <si>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</si>
  <si>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</si>
  <si>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</si>
  <si>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</si>
  <si>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</si>
  <si>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</si>
  <si>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</si>
  <si>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</si>
  <si>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</si>
  <si>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</si>
  <si>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</si>
  <si>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</si>
  <si>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</si>
  <si>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</si>
  <si>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</si>
  <si>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</si>
  <si>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</si>
  <si>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</si>
  <si>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</si>
  <si>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</si>
  <si>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</si>
  <si>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</si>
  <si>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</si>
  <si>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</si>
  <si>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</si>
  <si>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</si>
  <si>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</si>
  <si>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</si>
  <si>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</si>
  <si>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</si>
  <si>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</si>
  <si>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</si>
  <si>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</si>
  <si>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</si>
  <si>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</si>
  <si>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</si>
  <si>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</si>
  <si>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</si>
  <si>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</si>
  <si>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</si>
  <si>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</si>
  <si>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</si>
  <si>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</si>
  <si>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</si>
  <si>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</si>
  <si>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</si>
  <si>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</si>
  <si>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</si>
  <si>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</si>
  <si>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</si>
  <si>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</si>
  <si>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</si>
  <si>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</si>
  <si>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</si>
  <si>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</si>
  <si>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</si>
  <si>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</si>
  <si>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</si>
  <si>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</si>
  <si>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</si>
  <si>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</si>
  <si>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</si>
  <si>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</si>
  <si>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</si>
  <si>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</si>
  <si>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</si>
  <si>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</si>
  <si>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</si>
  <si>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</si>
  <si>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</si>
  <si>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</si>
  <si>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</si>
  <si>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</si>
  <si>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</si>
  <si>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</si>
  <si>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</si>
  <si>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</si>
  <si>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</si>
  <si>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</si>
  <si>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</si>
  <si>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</si>
  <si>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</si>
  <si>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</si>
  <si>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</si>
  <si>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</si>
  <si>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</si>
  <si>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</si>
  <si>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</si>
  <si>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</si>
  <si>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</si>
  <si>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</si>
  <si>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</si>
  <si>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</si>
  <si>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</si>
  <si>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</si>
  <si>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</si>
  <si>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</si>
  <si>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</si>
  <si>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</si>
  <si>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</si>
  <si>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</si>
  <si>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</si>
  <si>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</si>
  <si>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</si>
  <si>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</si>
  <si>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</si>
  <si>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</si>
  <si>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</si>
  <si>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</si>
  <si>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</si>
  <si>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</si>
  <si>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</si>
  <si>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</si>
  <si>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</si>
  <si>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</si>
  <si>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</si>
  <si>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</si>
  <si>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</si>
  <si>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</si>
  <si>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</si>
  <si>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</si>
  <si>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</si>
  <si>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</si>
  <si>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</si>
  <si>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</si>
  <si>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</si>
  <si>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</si>
  <si>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</si>
  <si>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</si>
  <si>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</si>
  <si>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</si>
  <si>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</si>
  <si>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</si>
  <si>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</si>
  <si>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</si>
  <si>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</si>
  <si>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</si>
  <si>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</si>
  <si>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</si>
  <si>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</si>
  <si>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</si>
  <si>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</si>
  <si>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</si>
  <si>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</si>
  <si>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</si>
  <si>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</si>
  <si>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</si>
  <si>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</si>
  <si>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</si>
  <si>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</si>
  <si>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</si>
  <si>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</si>
  <si>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</si>
  <si>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</si>
  <si>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</si>
  <si>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</si>
  <si>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</si>
  <si>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</si>
  <si>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</si>
  <si>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</si>
  <si>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</si>
  <si>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</si>
  <si>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</si>
  <si>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</si>
  <si>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</si>
  <si>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</si>
  <si>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</si>
  <si>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</si>
  <si>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</si>
  <si>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</si>
  <si>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</si>
  <si>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</si>
  <si>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</si>
  <si>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</si>
  <si>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</si>
  <si>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</si>
  <si>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</si>
  <si>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</si>
  <si>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</si>
  <si>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</si>
  <si>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</si>
  <si>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</si>
  <si>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</si>
  <si>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</si>
  <si>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</si>
  <si>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</si>
  <si>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</si>
  <si>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</si>
  <si>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</si>
  <si>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</si>
  <si>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</si>
  <si>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</si>
  <si>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</si>
  <si>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</si>
  <si>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</si>
  <si>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</si>
  <si>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</si>
  <si>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</si>
  <si>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</si>
  <si>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</si>
  <si>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</si>
  <si>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</si>
  <si>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</si>
  <si>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</si>
  <si>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</si>
  <si>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</si>
  <si>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</si>
  <si>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</si>
  <si>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</si>
  <si>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</si>
  <si>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</si>
  <si>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</si>
  <si>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</si>
  <si>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</si>
  <si>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</si>
  <si>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</si>
  <si>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</si>
  <si>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</si>
  <si>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</si>
  <si>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</si>
  <si>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</si>
  <si>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</si>
  <si>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</si>
  <si>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</si>
  <si>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</si>
  <si>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</si>
  <si>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</si>
  <si>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</si>
  <si>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</si>
  <si>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</si>
  <si>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</si>
  <si>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</si>
  <si>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</si>
  <si>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</si>
  <si>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</si>
  <si>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</si>
  <si>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</si>
  <si>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</si>
  <si>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</si>
  <si>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</si>
  <si>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</si>
  <si>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</si>
  <si>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</si>
  <si>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</si>
  <si>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</si>
  <si>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</si>
  <si>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</si>
  <si>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</si>
  <si>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</si>
  <si>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</si>
  <si>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</si>
  <si>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</si>
  <si>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</si>
  <si>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</si>
  <si>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</si>
  <si>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</si>
  <si>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</si>
  <si>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</si>
  <si>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</si>
  <si>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</si>
  <si>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</si>
  <si>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</si>
  <si>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</si>
  <si>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</si>
  <si>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</si>
  <si>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</si>
  <si>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</si>
  <si>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</si>
  <si>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</si>
  <si>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</si>
  <si>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</si>
  <si>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</si>
  <si>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</si>
  <si>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</si>
  <si>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</si>
  <si>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</si>
  <si>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</si>
  <si>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</si>
  <si>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</si>
  <si>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</si>
  <si>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</si>
  <si>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</si>
  <si>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</si>
  <si>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</si>
  <si>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</si>
  <si>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</si>
  <si>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</si>
  <si>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</si>
  <si>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</si>
  <si>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</si>
  <si>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</si>
  <si>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</si>
  <si>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</si>
  <si>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</si>
  <si>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</si>
  <si>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</si>
  <si>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</si>
  <si>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</si>
  <si>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</si>
  <si>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</si>
  <si>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</si>
  <si>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</si>
  <si>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</si>
  <si>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</si>
  <si>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</si>
  <si>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</si>
  <si>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</si>
  <si>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</si>
  <si>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</si>
  <si>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</si>
  <si>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</si>
  <si>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</si>
  <si>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</si>
  <si>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</si>
  <si>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</si>
  <si>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</si>
  <si>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</si>
  <si>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</si>
  <si>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</si>
  <si>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</si>
  <si>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</si>
  <si>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</si>
  <si>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</si>
  <si>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</si>
  <si>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</si>
  <si>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</si>
  <si>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</si>
  <si>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</si>
  <si>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</si>
  <si>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</si>
  <si>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</si>
  <si>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</si>
  <si>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</si>
  <si>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</si>
  <si>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</si>
  <si>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</si>
  <si>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</si>
  <si>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</si>
  <si>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</si>
  <si>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</si>
  <si>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</si>
  <si>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</si>
  <si>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</si>
  <si>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</si>
  <si>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</si>
  <si>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</si>
  <si>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</si>
  <si>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</si>
  <si>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</si>
  <si>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</si>
  <si>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</si>
  <si>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</si>
  <si>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</si>
  <si>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</si>
  <si>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</si>
  <si>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</si>
  <si>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</si>
  <si>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</si>
  <si>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</si>
  <si>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</si>
  <si>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</si>
  <si>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</si>
  <si>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</si>
  <si>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</si>
  <si>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</si>
  <si>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</si>
  <si>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</si>
  <si>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</si>
  <si>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</si>
  <si>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</si>
  <si>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</si>
  <si>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</si>
  <si>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</si>
  <si>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</si>
  <si>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</si>
  <si>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</si>
  <si>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</si>
  <si>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</si>
  <si>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</si>
  <si>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</si>
  <si>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</si>
  <si>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</si>
  <si>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</si>
  <si>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</si>
  <si>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</si>
  <si>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</si>
  <si>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</si>
  <si>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</si>
  <si>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</si>
  <si>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</si>
  <si>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</si>
  <si>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</si>
  <si>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</si>
  <si>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</si>
  <si>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</si>
  <si>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</si>
  <si>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</si>
  <si>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</si>
  <si>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</si>
  <si>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</si>
  <si>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</si>
  <si>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</si>
  <si>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</si>
  <si>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</si>
  <si>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</si>
  <si>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</si>
  <si>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</si>
  <si>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</si>
  <si>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</si>
  <si>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</si>
  <si>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</si>
  <si>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</si>
  <si>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</si>
  <si>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</si>
  <si>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</si>
  <si>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</si>
  <si>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</si>
  <si>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</si>
  <si>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</si>
  <si>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</si>
  <si>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</si>
  <si>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</si>
  <si>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</si>
  <si>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</si>
  <si>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</si>
  <si>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</si>
  <si>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</si>
  <si>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</si>
  <si>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</si>
  <si>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</si>
  <si>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</si>
  <si>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</si>
  <si>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</si>
  <si>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</si>
  <si>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</si>
  <si>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</si>
  <si>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</si>
  <si>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</si>
  <si>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</si>
  <si>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</si>
  <si>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</si>
  <si>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</si>
  <si>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</si>
  <si>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</si>
  <si>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</si>
  <si>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</si>
  <si>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</si>
  <si>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</si>
  <si>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</si>
  <si>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</si>
  <si>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</si>
  <si>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</si>
  <si>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</si>
  <si>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</si>
  <si>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</si>
  <si>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</si>
  <si>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</si>
  <si>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</si>
  <si>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</si>
  <si>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</si>
  <si>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</si>
  <si>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</si>
  <si>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</si>
  <si>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</si>
  <si>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</si>
  <si>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</si>
  <si>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</si>
  <si>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</si>
  <si>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</si>
  <si>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</si>
  <si>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</si>
  <si>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</si>
  <si>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</si>
  <si>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</si>
  <si>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</si>
  <si>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</si>
  <si>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</si>
  <si>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</si>
  <si>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</si>
  <si>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</si>
  <si>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</si>
  <si>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</si>
  <si>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</si>
  <si>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</si>
  <si>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</si>
  <si>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</si>
  <si>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</si>
  <si>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</si>
  <si>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</si>
  <si>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</si>
  <si>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</si>
  <si>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</si>
  <si>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</si>
  <si>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</si>
  <si>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</si>
  <si>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</si>
  <si>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</si>
  <si>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</si>
  <si>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</si>
  <si>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</si>
  <si>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</si>
  <si>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</si>
  <si>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</si>
  <si>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</si>
  <si>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</si>
  <si>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</si>
  <si>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</si>
  <si>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</si>
  <si>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</si>
  <si>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</si>
  <si>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</si>
  <si>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</si>
  <si>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</si>
  <si>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</si>
  <si>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</si>
  <si>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</si>
  <si>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</si>
  <si>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</si>
  <si>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</si>
  <si>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</si>
  <si>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</si>
  <si>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</si>
  <si>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</si>
  <si>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</si>
  <si>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</si>
  <si>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</si>
  <si>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</si>
  <si>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</si>
  <si>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</si>
  <si>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</si>
  <si>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</si>
  <si>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</si>
  <si>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</si>
  <si>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</si>
  <si>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</si>
  <si>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</si>
  <si>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</si>
  <si>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</si>
  <si>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</si>
  <si>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</si>
  <si>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</si>
  <si>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</si>
  <si>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</si>
  <si>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</si>
  <si>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</si>
  <si>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</si>
  <si>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</si>
  <si>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</si>
  <si>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</si>
  <si>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</si>
  <si>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</si>
  <si>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</si>
  <si>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</si>
  <si>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</si>
  <si>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</si>
  <si>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</si>
  <si>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</si>
  <si>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</si>
  <si>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</si>
  <si>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</si>
  <si>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</si>
  <si>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</si>
  <si>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</si>
  <si>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</si>
  <si>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</si>
  <si>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</si>
  <si>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</si>
  <si>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</si>
  <si>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</si>
  <si>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</si>
  <si>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</si>
  <si>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</si>
  <si>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</si>
  <si>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</si>
  <si>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</si>
  <si>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</si>
  <si>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</si>
  <si>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</si>
  <si>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</si>
  <si>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</si>
  <si>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</si>
  <si>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</si>
  <si>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</si>
  <si>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</si>
  <si>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</si>
  <si>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</si>
  <si>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</si>
  <si>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</si>
  <si>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</si>
  <si>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</si>
  <si>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</si>
  <si>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</si>
  <si>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</si>
  <si>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</si>
  <si>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</si>
  <si>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</si>
  <si>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</si>
  <si>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</si>
  <si>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</si>
  <si>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</si>
  <si>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</si>
  <si>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</si>
  <si>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</si>
  <si>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</si>
  <si>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</si>
  <si>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</si>
  <si>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</si>
  <si>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</si>
  <si>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</si>
  <si>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</si>
  <si>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</si>
  <si>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</si>
  <si>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</si>
  <si>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</si>
  <si>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</si>
  <si>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</si>
  <si>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</si>
  <si>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</si>
  <si>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</si>
  <si>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</si>
  <si>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</si>
  <si>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</si>
  <si>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</si>
  <si>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</si>
  <si>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</si>
  <si>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</si>
  <si>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</si>
  <si>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</si>
  <si>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</si>
  <si>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</si>
  <si>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</si>
  <si>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</si>
  <si>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</si>
  <si>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</si>
  <si>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</si>
  <si>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</si>
  <si>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</si>
  <si>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</si>
  <si>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</si>
  <si>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</si>
  <si>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</si>
  <si>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</si>
  <si>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</si>
  <si>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</si>
  <si>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</si>
  <si>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</si>
  <si>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</si>
  <si>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</si>
  <si>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</si>
  <si>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</si>
  <si>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</si>
  <si>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</si>
  <si>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</si>
  <si>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</si>
  <si>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</si>
  <si>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</si>
  <si>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</si>
  <si>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</si>
  <si>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</si>
  <si>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</si>
  <si>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</si>
  <si>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</si>
  <si>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</si>
  <si>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</si>
  <si>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</si>
  <si>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</si>
  <si>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</si>
  <si>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</si>
  <si>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</si>
  <si>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</si>
  <si>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</si>
  <si>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</si>
  <si>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</si>
  <si>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</si>
  <si>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</si>
  <si>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</si>
  <si>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</si>
  <si>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</si>
  <si>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</si>
  <si>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</si>
  <si>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</si>
  <si>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</si>
  <si>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</si>
  <si>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</si>
  <si>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</si>
  <si>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</si>
  <si>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</si>
  <si>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</si>
  <si>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</si>
  <si>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</si>
  <si>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</si>
  <si>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</si>
  <si>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</si>
  <si>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</si>
  <si>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</si>
  <si>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</si>
  <si>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</si>
  <si>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</si>
  <si>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</si>
  <si>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</si>
  <si>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</si>
  <si>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</si>
  <si>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</si>
  <si>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</si>
  <si>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</si>
  <si>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</si>
  <si>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</si>
  <si>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</si>
  <si>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</si>
  <si>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</si>
  <si>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</si>
  <si>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</si>
  <si>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</si>
  <si>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</si>
  <si>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</si>
  <si>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</si>
  <si>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</si>
  <si>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</si>
  <si>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</si>
  <si>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</si>
  <si>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</si>
  <si>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</si>
  <si>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</si>
  <si>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</si>
  <si>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</si>
  <si>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</si>
  <si>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</si>
  <si>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</si>
  <si>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</si>
  <si>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</si>
  <si>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</si>
  <si>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</si>
  <si>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</si>
  <si>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</si>
  <si>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</si>
  <si>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</si>
  <si>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</si>
  <si>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</si>
  <si>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</si>
  <si>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</si>
  <si>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</si>
  <si>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</si>
  <si>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</si>
  <si>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</si>
  <si>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</si>
  <si>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</si>
  <si>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</si>
  <si>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</si>
  <si>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</si>
  <si>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</si>
  <si>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</si>
  <si>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</si>
  <si>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</si>
  <si>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</si>
  <si>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</si>
  <si>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</si>
  <si>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</si>
  <si>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</si>
  <si>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</si>
  <si>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</si>
  <si>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</si>
  <si>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</si>
  <si>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</si>
  <si>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</si>
  <si>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</si>
  <si>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</si>
  <si>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</si>
  <si>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</si>
  <si>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</si>
  <si>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</si>
  <si>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</si>
  <si>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</si>
  <si>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</si>
  <si>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</si>
  <si>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</si>
  <si>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</si>
  <si>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</si>
  <si>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</si>
  <si>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</si>
  <si>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</si>
  <si>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</si>
  <si>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</si>
  <si>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</si>
  <si>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</si>
  <si>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</si>
  <si>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</si>
  <si>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</si>
  <si>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</si>
  <si>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</si>
  <si>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</si>
  <si>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</si>
  <si>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</si>
  <si>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</si>
  <si>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</si>
  <si>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</si>
  <si>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</si>
  <si>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</si>
  <si>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</si>
  <si>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</si>
  <si>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</si>
  <si>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</si>
  <si>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</si>
  <si>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</si>
  <si>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</si>
  <si>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</si>
  <si>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</si>
  <si>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</si>
  <si>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</si>
  <si>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</si>
  <si>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</si>
  <si>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</si>
  <si>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</si>
  <si>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</si>
  <si>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</si>
  <si>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</si>
  <si>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</si>
  <si>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</si>
  <si>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</si>
  <si>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</si>
  <si>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</si>
  <si>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</si>
  <si>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</si>
  <si>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</si>
  <si>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</si>
  <si>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</si>
  <si>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</si>
  <si>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</si>
  <si>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</si>
  <si>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</si>
  <si>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</si>
  <si>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</si>
  <si>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</si>
  <si>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</si>
  <si>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</si>
  <si>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</si>
  <si>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</si>
  <si>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</si>
  <si>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</si>
  <si>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</si>
  <si>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</si>
  <si>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</si>
  <si>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</si>
  <si>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</si>
  <si>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</si>
  <si>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</si>
  <si>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</si>
  <si>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</si>
  <si>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</si>
  <si>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</si>
  <si>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</si>
  <si>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</si>
  <si>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</si>
  <si>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</si>
  <si>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</si>
  <si>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</si>
  <si>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</si>
  <si>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</si>
  <si>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</si>
  <si>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</si>
  <si>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</si>
  <si>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</si>
  <si>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</si>
  <si>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</si>
  <si>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</si>
  <si>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</si>
  <si>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</si>
  <si>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</si>
  <si>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</si>
  <si>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</si>
  <si>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</si>
  <si>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</si>
  <si>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</si>
  <si>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</si>
  <si>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</si>
  <si>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</si>
  <si>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</si>
  <si>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</si>
  <si>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</si>
  <si>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</si>
  <si>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</si>
  <si>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</si>
  <si>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</si>
  <si>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</si>
  <si>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</si>
  <si>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</si>
  <si>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</si>
  <si>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</si>
  <si>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</si>
  <si>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</si>
  <si>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</si>
  <si>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</si>
  <si>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</si>
  <si>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</si>
  <si>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</si>
  <si>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</si>
  <si>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</si>
  <si>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</si>
  <si>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</si>
  <si>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</si>
  <si>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</si>
  <si>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</si>
  <si>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</si>
  <si>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</si>
  <si>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</si>
  <si>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</si>
  <si>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</si>
  <si>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</si>
  <si>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</si>
  <si>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</si>
  <si>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</si>
  <si>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</si>
  <si>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</si>
  <si>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</si>
  <si>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</si>
  <si>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</si>
  <si>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</si>
  <si>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</si>
  <si>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</si>
  <si>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</si>
  <si>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</si>
  <si>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</si>
  <si>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</si>
  <si>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</si>
  <si>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</si>
  <si>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</si>
  <si>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</si>
  <si>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</si>
  <si>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</si>
  <si>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</si>
  <si>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</si>
  <si>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</si>
  <si>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</si>
  <si>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</si>
  <si>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</si>
  <si>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</si>
  <si>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</si>
  <si>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</si>
  <si>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</si>
  <si>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</si>
  <si>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</si>
  <si>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</si>
  <si>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</si>
  <si>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</si>
  <si>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</si>
  <si>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</si>
  <si>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</si>
  <si>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</si>
  <si>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</si>
  <si>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</si>
  <si>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</si>
  <si>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</si>
  <si>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</si>
  <si>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</si>
  <si>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</si>
  <si>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</si>
  <si>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</si>
  <si>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</si>
  <si>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</si>
  <si>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</si>
  <si>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</si>
  <si>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</si>
  <si>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</si>
  <si>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</si>
  <si>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</si>
  <si>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</si>
  <si>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</si>
  <si>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</si>
  <si>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</si>
  <si>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</si>
  <si>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</si>
  <si>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</si>
  <si>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</si>
  <si>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</si>
  <si>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</si>
  <si>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</si>
  <si>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</si>
  <si>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</si>
  <si>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</si>
  <si>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</si>
  <si>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</si>
  <si>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</si>
  <si>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</si>
  <si>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</si>
  <si>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</si>
  <si>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</si>
  <si>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</si>
  <si>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</si>
  <si>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</si>
  <si>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</si>
  <si>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</si>
  <si>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</si>
  <si>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</si>
  <si>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</si>
  <si>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</si>
  <si>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</si>
  <si>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</si>
  <si>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</si>
  <si>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</si>
  <si>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</si>
  <si>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</si>
  <si>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</si>
  <si>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</si>
  <si>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</si>
  <si>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</si>
  <si>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</si>
  <si>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</si>
  <si>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</si>
  <si>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</si>
  <si>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</si>
  <si>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</si>
  <si>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</si>
  <si>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</si>
  <si>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</si>
  <si>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</si>
  <si>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</si>
  <si>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</si>
  <si>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</si>
  <si>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</si>
  <si>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</si>
  <si>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</si>
  <si>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</si>
  <si>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</si>
  <si>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</si>
  <si>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</si>
  <si>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</si>
  <si>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</si>
  <si>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</si>
  <si>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</si>
  <si>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</si>
  <si>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</si>
  <si>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</si>
  <si>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</si>
  <si>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</si>
  <si>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</si>
  <si>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</si>
  <si>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</si>
  <si>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</si>
  <si>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</si>
  <si>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</si>
  <si>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</si>
  <si>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</si>
  <si>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</si>
  <si>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</si>
  <si>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</si>
  <si>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</si>
  <si>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</si>
  <si>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</si>
  <si>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</si>
  <si>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</si>
  <si>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</si>
  <si>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</si>
  <si>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</si>
  <si>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</si>
  <si>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</si>
  <si>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</si>
  <si>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</si>
  <si>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</si>
  <si>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</si>
  <si>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</si>
  <si>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</si>
  <si>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</si>
  <si>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</si>
  <si>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</si>
  <si>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</si>
  <si>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</si>
  <si>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</si>
  <si>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</si>
  <si>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</si>
  <si>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</si>
  <si>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</si>
  <si>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</si>
  <si>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</si>
  <si>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</si>
  <si>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</si>
  <si>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</si>
  <si>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</si>
  <si>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</si>
  <si>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</si>
  <si>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</si>
  <si>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</si>
  <si>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</si>
  <si>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</si>
  <si>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</si>
  <si>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</si>
  <si>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</si>
  <si>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</si>
  <si>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</si>
  <si>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</si>
  <si>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</si>
  <si>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</si>
  <si>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</si>
  <si>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</si>
  <si>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</si>
  <si>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</si>
  <si>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</si>
  <si>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</si>
  <si>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</si>
  <si>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</si>
  <si>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</si>
  <si>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</si>
  <si>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</si>
  <si>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</si>
  <si>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</si>
  <si>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</si>
  <si>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</si>
  <si>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</si>
  <si>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</si>
  <si>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</si>
  <si>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</si>
  <si>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</si>
  <si>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</si>
  <si>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</si>
  <si>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</si>
  <si>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</si>
  <si>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</si>
  <si>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</si>
  <si>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</si>
  <si>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</si>
  <si>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</si>
  <si>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</si>
  <si>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</si>
  <si>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</si>
  <si>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</si>
  <si>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</si>
  <si>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</si>
  <si>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</si>
  <si>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</si>
  <si>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</si>
  <si>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</si>
  <si>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</si>
  <si>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</si>
  <si>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</si>
  <si>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</si>
  <si>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</si>
  <si>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</si>
  <si>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</si>
  <si>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</si>
  <si>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</si>
  <si>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</si>
  <si>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</si>
  <si>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</si>
  <si>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</si>
  <si>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</si>
  <si>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</si>
  <si>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</si>
  <si>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</si>
  <si>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</si>
  <si>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</si>
  <si>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</si>
  <si>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</si>
  <si>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</si>
  <si>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</si>
  <si>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</si>
  <si>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</si>
  <si>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</si>
  <si>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</si>
  <si>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</si>
  <si>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</si>
  <si>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</si>
  <si>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</si>
  <si>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</si>
  <si>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</si>
  <si>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</si>
  <si>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</si>
  <si>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</si>
  <si>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</si>
  <si>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</si>
  <si>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</si>
  <si>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</si>
  <si>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</si>
  <si>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</si>
  <si>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</si>
  <si>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</si>
  <si>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</si>
  <si>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</si>
  <si>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</si>
  <si>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</si>
  <si>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</si>
  <si>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</si>
  <si>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</si>
  <si>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</si>
  <si>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</si>
  <si>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</si>
  <si>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</si>
  <si>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</si>
  <si>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</si>
  <si>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</si>
  <si>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</si>
  <si>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</si>
  <si>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</si>
  <si>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</si>
  <si>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</si>
  <si>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</si>
  <si>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</si>
  <si>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</si>
  <si>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</si>
  <si>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</si>
  <si>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</si>
  <si>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</si>
  <si>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</si>
  <si>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</si>
  <si>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</si>
  <si>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</si>
  <si>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</si>
  <si>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</si>
  <si>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</si>
  <si>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</si>
  <si>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</si>
  <si>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</si>
  <si>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</si>
  <si>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</si>
  <si>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</si>
  <si>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</si>
  <si>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</si>
  <si>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</si>
  <si>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</si>
  <si>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</si>
  <si>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</si>
  <si>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</si>
  <si>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</si>
  <si>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</si>
  <si>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</si>
  <si>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</si>
  <si>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</si>
  <si>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</si>
  <si>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</si>
  <si>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</si>
  <si>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</si>
  <si>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</si>
  <si>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</si>
  <si>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</si>
  <si>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</si>
  <si>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</si>
  <si>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</si>
  <si>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</si>
  <si>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</si>
  <si>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</si>
  <si>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</si>
  <si>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</si>
  <si>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</si>
  <si>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</si>
  <si>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</si>
  <si>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</si>
  <si>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</si>
  <si>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</si>
  <si>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</si>
  <si>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</si>
  <si>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</si>
  <si>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</si>
  <si>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</si>
  <si>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</si>
  <si>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</si>
  <si>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</si>
  <si>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</si>
  <si>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</si>
  <si>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</si>
  <si>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</si>
  <si>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</si>
  <si>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</si>
  <si>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</si>
  <si>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</si>
  <si>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</si>
  <si>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</si>
  <si>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</si>
  <si>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</si>
  <si>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</si>
  <si>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</si>
  <si>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</si>
  <si>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</si>
  <si>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</si>
  <si>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</si>
  <si>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</si>
  <si>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</si>
  <si>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</si>
  <si>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</si>
  <si>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</si>
  <si>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</si>
  <si>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</si>
  <si>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</si>
  <si>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</si>
  <si>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</si>
  <si>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</si>
  <si>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</si>
  <si>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</si>
  <si>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</si>
  <si>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</si>
  <si>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</si>
  <si>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</si>
  <si>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</si>
  <si>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</si>
  <si>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</si>
  <si>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</si>
  <si>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</si>
  <si>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</si>
  <si>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</si>
  <si>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</si>
  <si>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</si>
  <si>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</si>
  <si>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</si>
  <si>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</si>
  <si>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</si>
  <si>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</si>
  <si>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</si>
  <si>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</si>
  <si>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</si>
  <si>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</si>
  <si>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</si>
  <si>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</si>
  <si>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</si>
  <si>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</si>
  <si>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</si>
  <si>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</si>
  <si>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</si>
  <si>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</si>
  <si>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</si>
  <si>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</si>
  <si>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</si>
  <si>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</si>
  <si>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</si>
  <si>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</si>
  <si>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</si>
  <si>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</si>
  <si>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</si>
  <si>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</si>
  <si>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</si>
  <si>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</si>
  <si>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</si>
  <si>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</si>
  <si>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</si>
  <si>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</si>
  <si>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</si>
  <si>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</si>
  <si>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</si>
  <si>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</si>
  <si>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</si>
  <si>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</si>
  <si>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</si>
  <si>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</si>
  <si>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</si>
  <si>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</si>
  <si>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</si>
  <si>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</si>
  <si>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</si>
  <si>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</si>
  <si>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</si>
  <si>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</si>
  <si>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</si>
  <si>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</si>
  <si>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</si>
  <si>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</si>
  <si>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</si>
  <si>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</si>
  <si>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</si>
  <si>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</si>
  <si>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</si>
  <si>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</si>
  <si>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</si>
  <si>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</si>
  <si>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</si>
  <si>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</si>
  <si>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</si>
  <si>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</si>
  <si>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</si>
  <si>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</si>
  <si>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</si>
  <si>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</si>
  <si>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</si>
  <si>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</si>
  <si>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</si>
  <si>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</si>
  <si>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</si>
  <si>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</si>
  <si>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</si>
  <si>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</si>
  <si>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</si>
  <si>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</si>
  <si>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</si>
  <si>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</si>
  <si>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</si>
  <si>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</si>
  <si>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</si>
  <si>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</si>
  <si>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</si>
  <si>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</si>
  <si>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</si>
  <si>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</si>
  <si>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</si>
  <si>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</si>
  <si>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</si>
  <si>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</si>
  <si>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</si>
  <si>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</si>
  <si>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</si>
  <si>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</si>
  <si>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</si>
  <si>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</si>
  <si>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</si>
  <si>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</si>
  <si>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</si>
  <si>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</si>
  <si>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</si>
  <si>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</si>
  <si>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</si>
  <si>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</si>
  <si>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</si>
  <si>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</si>
  <si>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</si>
  <si>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</si>
  <si>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</si>
  <si>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</si>
  <si>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</si>
  <si>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</si>
  <si>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</si>
  <si>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</si>
  <si>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</si>
  <si>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</si>
  <si>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</si>
  <si>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</si>
  <si>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</si>
  <si>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</si>
  <si>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</si>
  <si>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</si>
  <si>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</si>
  <si>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</si>
  <si>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</si>
  <si>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</si>
  <si>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</si>
  <si>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</si>
  <si>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</si>
  <si>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</si>
  <si>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</si>
  <si>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</si>
  <si>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</si>
  <si>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</si>
  <si>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</si>
  <si>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</si>
  <si>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</si>
  <si>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</si>
  <si>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</si>
  <si>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</si>
  <si>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</si>
  <si>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</si>
  <si>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</si>
  <si>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</si>
  <si>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</si>
  <si>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</si>
  <si>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</si>
  <si>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</si>
  <si>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</si>
  <si>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</si>
  <si>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</si>
  <si>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</si>
  <si>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</si>
  <si>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</si>
  <si>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</si>
  <si>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</si>
  <si>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</si>
  <si>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</si>
  <si>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</si>
  <si>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</si>
  <si>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</si>
  <si>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</si>
  <si>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</si>
  <si>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</si>
  <si>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</si>
  <si>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</si>
  <si>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</si>
  <si>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</si>
  <si>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</si>
  <si>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</si>
  <si>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</si>
  <si>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</si>
  <si>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</si>
  <si>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</si>
  <si>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</si>
  <si>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</si>
  <si>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</si>
  <si>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</si>
  <si>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</si>
  <si>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</si>
  <si>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</si>
  <si>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</si>
  <si>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</si>
  <si>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</si>
  <si>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</si>
  <si>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</si>
  <si>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</si>
  <si>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</si>
  <si>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</si>
  <si>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</si>
  <si>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</si>
  <si>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</si>
  <si>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</si>
  <si>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</si>
  <si>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</si>
  <si>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</si>
  <si>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</si>
  <si>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</si>
  <si>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</si>
  <si>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</si>
  <si>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</si>
  <si>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</si>
  <si>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</si>
  <si>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</si>
  <si>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</si>
  <si>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</si>
  <si>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</si>
  <si>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</si>
  <si>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</si>
  <si>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</si>
  <si>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</si>
  <si>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</si>
  <si>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</si>
  <si>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</si>
  <si>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</si>
  <si>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</si>
  <si>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</si>
  <si>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</si>
  <si>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</si>
  <si>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</si>
  <si>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</si>
  <si>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</si>
  <si>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</si>
  <si>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</si>
  <si>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</si>
  <si>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</si>
  <si>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</si>
  <si>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</si>
  <si>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</si>
  <si>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</si>
  <si>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</si>
  <si>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</si>
  <si>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</si>
  <si>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</si>
  <si>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</si>
  <si>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</si>
  <si>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</si>
  <si>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</si>
  <si>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</si>
  <si>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</si>
  <si>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</si>
  <si>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</si>
  <si>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</si>
  <si>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</si>
  <si>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</si>
  <si>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</si>
  <si>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</si>
  <si>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</si>
  <si>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</si>
  <si>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</si>
  <si>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</si>
  <si>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</si>
  <si>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</si>
  <si>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</si>
  <si>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</si>
  <si>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</si>
  <si>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</si>
  <si>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</si>
  <si>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</si>
  <si>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</si>
  <si>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</si>
  <si>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</si>
  <si>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</si>
  <si>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</si>
  <si>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</si>
  <si>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</si>
  <si>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</si>
  <si>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</si>
  <si>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</si>
  <si>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</si>
  <si>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</si>
  <si>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</si>
  <si>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</si>
  <si>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</si>
  <si>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</si>
  <si>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</si>
  <si>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</si>
  <si>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</si>
  <si>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</si>
  <si>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</si>
  <si>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</si>
  <si>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</si>
  <si>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</si>
  <si>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</si>
  <si>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</si>
  <si>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</si>
  <si>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</si>
  <si>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</si>
  <si>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</si>
  <si>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</si>
  <si>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</si>
  <si>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</si>
  <si>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</si>
  <si>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</si>
  <si>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</si>
  <si>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</si>
  <si>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</si>
  <si>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</si>
  <si>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</si>
  <si>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</si>
  <si>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</si>
  <si>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</si>
  <si>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</si>
  <si>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</si>
  <si>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</si>
  <si>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</si>
  <si>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</si>
  <si>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</si>
  <si>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</si>
  <si>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</si>
  <si>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</si>
  <si>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</si>
  <si>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</si>
  <si>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</si>
  <si>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</si>
  <si>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</si>
  <si>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</si>
  <si>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</si>
  <si>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</si>
  <si>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</si>
  <si>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</si>
  <si>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</si>
  <si>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</si>
  <si>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</si>
  <si>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</si>
  <si>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</si>
  <si>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</si>
  <si>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</si>
  <si>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</si>
  <si>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</si>
  <si>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</si>
  <si>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</si>
  <si>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</si>
  <si>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</si>
  <si>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</si>
  <si>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</si>
  <si>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</si>
  <si>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</si>
  <si>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</si>
  <si>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</si>
  <si>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</si>
  <si>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</si>
  <si>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</si>
  <si>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</si>
  <si>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</si>
  <si>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</si>
  <si>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</si>
  <si>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</si>
  <si>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</si>
  <si>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</si>
  <si>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</si>
  <si>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</si>
  <si>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</si>
  <si>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</si>
  <si>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</si>
  <si>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</si>
  <si>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</si>
  <si>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</si>
  <si>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</si>
  <si>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</si>
  <si>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</si>
  <si>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</si>
  <si>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</si>
  <si>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</si>
  <si>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</si>
  <si>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</si>
  <si>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</si>
  <si>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</si>
  <si>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</si>
  <si>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</si>
  <si>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</si>
  <si>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</si>
  <si>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</si>
  <si>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</si>
  <si>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</si>
  <si>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</si>
  <si>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</si>
  <si>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</si>
  <si>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</si>
  <si>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</si>
  <si>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</si>
  <si>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</si>
  <si>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</si>
  <si>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</si>
  <si>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</si>
  <si>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</si>
  <si>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</si>
  <si>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</si>
  <si>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</si>
  <si>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</si>
  <si>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</si>
  <si>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</si>
  <si>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</si>
  <si>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</si>
  <si>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</si>
  <si>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</si>
  <si>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</si>
  <si>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</si>
  <si>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</si>
  <si>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</si>
  <si>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</si>
  <si>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</si>
  <si>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</si>
  <si>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</si>
  <si>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</si>
  <si>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</si>
  <si>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</si>
  <si>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</si>
  <si>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</si>
  <si>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</si>
  <si>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</si>
  <si>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</si>
  <si>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</si>
  <si>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</si>
  <si>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</si>
  <si>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</si>
  <si>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</si>
  <si>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</si>
  <si>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</si>
  <si>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</si>
  <si>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</si>
  <si>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</si>
  <si>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</si>
  <si>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</si>
  <si>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</si>
  <si>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</si>
  <si>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</si>
  <si>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</si>
  <si>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</si>
  <si>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</si>
  <si>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</si>
  <si>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</si>
  <si>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</si>
  <si>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</si>
  <si>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</si>
  <si>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</si>
  <si>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</si>
  <si>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</si>
  <si>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</si>
  <si>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</si>
  <si>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</si>
  <si>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</si>
  <si>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</si>
  <si>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</si>
  <si>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</si>
  <si>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</si>
  <si>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</si>
  <si>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</si>
  <si>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</si>
  <si>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</si>
  <si>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</si>
  <si>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</si>
  <si>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</si>
  <si>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</si>
  <si>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</si>
  <si>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</si>
  <si>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</si>
  <si>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</si>
  <si>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</si>
  <si>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</si>
  <si>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</si>
  <si>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</si>
  <si>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</si>
  <si>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</si>
  <si>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</si>
  <si>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</si>
  <si>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</si>
  <si>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</si>
  <si>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</si>
  <si>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</si>
  <si>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</si>
  <si>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</si>
  <si>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</si>
  <si>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</si>
  <si>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</si>
  <si>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</si>
  <si>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</si>
  <si>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</si>
  <si>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</si>
  <si>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</si>
  <si>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</si>
  <si>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</si>
  <si>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</si>
  <si>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</si>
  <si>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</si>
  <si>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</si>
  <si>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</si>
  <si>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</si>
  <si>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</si>
  <si>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</si>
  <si>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</si>
  <si>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</si>
  <si>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</si>
  <si>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</si>
  <si>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</si>
  <si>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</si>
  <si>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</si>
  <si>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</si>
  <si>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</si>
  <si>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</si>
  <si>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</si>
  <si>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</si>
  <si>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</si>
  <si>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</si>
  <si>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</si>
  <si>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</si>
  <si>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</si>
  <si>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</si>
  <si>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</si>
  <si>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</si>
  <si>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</si>
  <si>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</si>
  <si>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</si>
  <si>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</si>
  <si>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</si>
  <si>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</si>
  <si>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</si>
  <si>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</si>
  <si>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</si>
  <si>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</si>
  <si>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</si>
  <si>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</si>
  <si>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</si>
  <si>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</si>
  <si>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</si>
  <si>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</si>
  <si>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</si>
  <si>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</si>
  <si>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</si>
  <si>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</si>
  <si>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</si>
  <si>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</si>
  <si>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</si>
  <si>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</si>
  <si>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</si>
  <si>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</si>
  <si>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</si>
  <si>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</si>
  <si>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</si>
  <si>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</si>
  <si>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</si>
  <si>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</si>
  <si>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</si>
  <si>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</si>
  <si>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</si>
  <si>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</si>
  <si>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</si>
  <si>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</si>
  <si>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</si>
  <si>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</si>
  <si>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</si>
  <si>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</si>
  <si>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</si>
  <si>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</si>
  <si>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</si>
  <si>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</si>
  <si>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</si>
  <si>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</si>
  <si>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</si>
  <si>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</si>
  <si>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</si>
  <si>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</si>
  <si>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</si>
  <si>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</si>
  <si>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</si>
  <si>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</si>
  <si>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</si>
  <si>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</si>
  <si>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</si>
  <si>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</si>
  <si>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</si>
  <si>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</si>
  <si>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</si>
  <si>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</si>
  <si>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</si>
  <si>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</si>
  <si>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</si>
  <si>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</si>
  <si>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</si>
  <si>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</si>
  <si>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</si>
  <si>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</si>
  <si>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</si>
  <si>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</si>
  <si>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</si>
  <si>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</si>
  <si>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</si>
  <si>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</si>
  <si>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</si>
  <si>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</si>
  <si>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</si>
  <si>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</si>
  <si>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</si>
  <si>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</si>
  <si>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</si>
  <si>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</si>
  <si>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</si>
  <si>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</si>
  <si>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</si>
  <si>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</si>
  <si>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</si>
  <si>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</si>
  <si>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</si>
  <si>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</si>
  <si>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</si>
  <si>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</si>
  <si>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</si>
  <si>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</si>
  <si>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</si>
  <si>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</si>
  <si>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</si>
  <si>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</si>
  <si>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</si>
  <si>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</si>
  <si>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</si>
  <si>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</si>
  <si>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</si>
  <si>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</si>
  <si>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</si>
  <si>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</si>
  <si>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</si>
  <si>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</si>
  <si>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</si>
  <si>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</si>
  <si>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</si>
  <si>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</si>
  <si>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</si>
  <si>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</si>
  <si>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</si>
  <si>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</si>
  <si>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</si>
  <si>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</si>
  <si>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</si>
  <si>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</si>
  <si>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</si>
  <si>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</si>
  <si>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</si>
  <si>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</si>
  <si>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</si>
  <si>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</si>
  <si>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</si>
  <si>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</si>
  <si>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</si>
  <si>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</si>
  <si>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</si>
  <si>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</si>
  <si>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</si>
  <si>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</si>
  <si>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</si>
  <si>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</si>
  <si>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</si>
  <si>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</si>
  <si>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</si>
  <si>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</si>
  <si>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</si>
  <si>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</si>
  <si>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</si>
  <si>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</si>
  <si>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</si>
  <si>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</si>
  <si>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</si>
  <si>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</si>
  <si>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</si>
  <si>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</si>
  <si>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</si>
  <si>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</si>
  <si>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</si>
  <si>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</si>
  <si>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</si>
  <si>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</si>
  <si>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</si>
  <si>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</si>
  <si>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</si>
  <si>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</si>
  <si>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</si>
  <si>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</si>
  <si>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</si>
  <si>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</si>
  <si>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</si>
  <si>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</si>
  <si>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</si>
  <si>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</si>
  <si>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</si>
  <si>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</si>
  <si>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</si>
  <si>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</si>
  <si>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</si>
  <si>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</si>
  <si>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</si>
  <si>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</si>
  <si>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</si>
  <si>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</si>
  <si>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</si>
  <si>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</si>
  <si>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</si>
  <si>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</si>
  <si>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</si>
  <si>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</si>
  <si>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</si>
  <si>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</si>
  <si>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</si>
  <si>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</si>
  <si>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</si>
  <si>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</si>
  <si>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</si>
  <si>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</si>
  <si>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</si>
  <si>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</si>
  <si>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</si>
  <si>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</si>
  <si>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</si>
  <si>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</si>
  <si>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</si>
  <si>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</si>
  <si>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</si>
  <si>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</si>
  <si>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</si>
  <si>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</si>
  <si>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</si>
  <si>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</si>
  <si>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</si>
  <si>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</si>
  <si>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</si>
  <si>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</si>
  <si>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</si>
  <si>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</si>
  <si>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</si>
  <si>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</si>
  <si>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</si>
  <si>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</si>
  <si>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</si>
  <si>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</si>
  <si>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</si>
  <si>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</si>
  <si>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</si>
  <si>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</si>
  <si>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</si>
  <si>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</si>
  <si>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</si>
  <si>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</si>
  <si>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</si>
  <si>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</si>
  <si>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</si>
  <si>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</si>
  <si>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</si>
  <si>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</si>
  <si>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</si>
  <si>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</si>
  <si>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</si>
  <si>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</si>
  <si>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</si>
  <si>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</si>
  <si>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</si>
  <si>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</si>
  <si>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</si>
  <si>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</si>
  <si>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</si>
  <si>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</si>
  <si>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</si>
  <si>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</si>
  <si>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</si>
  <si>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</si>
  <si>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</si>
  <si>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</si>
  <si>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</si>
  <si>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</si>
  <si>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</si>
  <si>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</si>
  <si>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</si>
  <si>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</si>
  <si>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</si>
  <si>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</si>
  <si>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</si>
  <si>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</si>
  <si>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</si>
  <si>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</si>
  <si>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</si>
  <si>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</si>
  <si>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</si>
  <si>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</si>
  <si>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</si>
  <si>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</si>
  <si>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</si>
  <si>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</si>
  <si>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</si>
  <si>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</si>
  <si>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</si>
  <si>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</si>
  <si>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</si>
  <si>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</si>
  <si>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</si>
  <si>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</si>
  <si>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</si>
  <si>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</si>
  <si>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</si>
  <si>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</si>
  <si>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</si>
  <si>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</si>
  <si>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</si>
  <si>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</si>
  <si>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</si>
  <si>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</si>
  <si>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</si>
  <si>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</si>
  <si>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</si>
  <si>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</si>
  <si>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</si>
  <si>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</si>
  <si>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</si>
  <si>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</si>
  <si>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</si>
  <si>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</si>
  <si>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</si>
  <si>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</si>
  <si>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</si>
  <si>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</si>
  <si>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</si>
  <si>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</si>
  <si>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</si>
  <si>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</si>
  <si>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</si>
  <si>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</si>
  <si>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</si>
  <si>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</si>
  <si>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</si>
  <si>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</si>
  <si>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</si>
  <si>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</si>
  <si>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</si>
  <si>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</si>
  <si>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</si>
  <si>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</si>
  <si>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</si>
  <si>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</si>
  <si>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</si>
  <si>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</si>
  <si>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</si>
  <si>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</si>
  <si>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</si>
  <si>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</si>
  <si>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</si>
  <si>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</si>
  <si>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</si>
  <si>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</si>
  <si>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</si>
  <si>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</si>
  <si>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</si>
  <si>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</si>
  <si>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</si>
  <si>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</si>
  <si>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</si>
  <si>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</si>
  <si>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</si>
  <si>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</si>
  <si>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</si>
  <si>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</si>
  <si>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</si>
  <si>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</si>
  <si>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</si>
  <si>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</si>
  <si>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</si>
  <si>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</si>
  <si>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</si>
  <si>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</si>
  <si>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</si>
  <si>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</si>
  <si>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</si>
  <si>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</si>
  <si>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</si>
  <si>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</si>
  <si>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</si>
  <si>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</si>
  <si>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</si>
  <si>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</si>
  <si>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</si>
  <si>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</si>
  <si>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</si>
  <si>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</si>
  <si>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</si>
  <si>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</si>
  <si>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</si>
  <si>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</si>
  <si>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</si>
  <si>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</si>
  <si>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</si>
  <si>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</si>
  <si>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</si>
  <si>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</si>
  <si>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</si>
  <si>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</si>
  <si>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</si>
  <si>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</si>
  <si>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</si>
  <si>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</si>
  <si>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</si>
  <si>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</si>
  <si>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</si>
  <si>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</si>
  <si>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</si>
  <si>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</si>
  <si>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</si>
  <si>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</si>
  <si>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</si>
  <si>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</si>
  <si>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</si>
  <si>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</si>
  <si>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</si>
  <si>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</si>
  <si>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</si>
  <si>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</si>
  <si>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</si>
  <si>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</si>
  <si>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</si>
  <si>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</si>
  <si>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</si>
  <si>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</si>
  <si>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</si>
  <si>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</si>
  <si>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</si>
  <si>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</si>
  <si>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</si>
  <si>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</si>
  <si>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</si>
  <si>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</si>
  <si>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</si>
  <si>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</si>
  <si>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</si>
  <si>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</si>
  <si>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</si>
  <si>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</si>
  <si>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</si>
  <si>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</si>
  <si>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</si>
  <si>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</si>
  <si>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</si>
  <si>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</si>
  <si>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</si>
  <si>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</si>
  <si>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</si>
  <si>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</si>
  <si>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</si>
  <si>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</si>
  <si>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</si>
  <si>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</si>
  <si>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</si>
  <si>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</si>
  <si>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</si>
  <si>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</si>
  <si>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</si>
  <si>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</si>
  <si>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</si>
  <si>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</si>
  <si>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</si>
  <si>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</si>
  <si>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</si>
  <si>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</si>
  <si>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</si>
  <si>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</si>
  <si>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</si>
  <si>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</si>
  <si>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</si>
  <si>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</si>
  <si>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</si>
  <si>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</si>
  <si>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</si>
  <si>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</si>
  <si>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</si>
  <si>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</si>
  <si>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</si>
  <si>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</si>
  <si>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</si>
  <si>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</si>
  <si>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</si>
  <si>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</si>
  <si>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</si>
  <si>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</si>
  <si>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</si>
  <si>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</si>
  <si>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</si>
  <si>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</si>
  <si>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</si>
  <si>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</si>
  <si>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</si>
  <si>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</si>
  <si>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</si>
  <si>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</si>
  <si>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</si>
  <si>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</si>
  <si>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</si>
  <si>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</si>
  <si>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</si>
  <si>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</si>
  <si>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</si>
  <si>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</si>
  <si>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</si>
  <si>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</si>
  <si>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</si>
  <si>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</si>
  <si>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</si>
  <si>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</si>
  <si>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</si>
  <si>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</si>
  <si>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</si>
  <si>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</si>
  <si>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</si>
  <si>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</si>
  <si>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</si>
  <si>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</si>
  <si>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</si>
  <si>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</si>
  <si>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</si>
  <si>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</si>
  <si>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</si>
  <si>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</si>
  <si>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</si>
  <si>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</si>
  <si>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</si>
  <si>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</si>
  <si>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</si>
  <si>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</si>
  <si>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</si>
  <si>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</si>
  <si>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</si>
  <si>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</si>
  <si>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</si>
  <si>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</si>
  <si>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</si>
  <si>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</si>
  <si>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</si>
  <si>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</si>
  <si>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</si>
  <si>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</si>
  <si>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</si>
  <si>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</si>
  <si>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</si>
  <si>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</si>
  <si>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</si>
  <si>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</si>
  <si>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</si>
  <si>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</si>
  <si>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</si>
  <si>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</si>
  <si>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</si>
  <si>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</si>
  <si>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</si>
  <si>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</si>
  <si>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</si>
  <si>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</si>
  <si>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</si>
  <si>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</si>
  <si>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</si>
  <si>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</si>
  <si>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</si>
  <si>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</si>
  <si>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</si>
  <si>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</si>
  <si>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</si>
  <si>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</si>
  <si>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</si>
  <si>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</si>
  <si>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</si>
  <si>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</si>
  <si>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</si>
  <si>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</si>
  <si>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</si>
  <si>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</si>
  <si>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</si>
  <si>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</si>
  <si>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</si>
  <si>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</si>
  <si>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</si>
  <si>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</si>
  <si>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</si>
  <si>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</si>
  <si>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</si>
  <si>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</si>
  <si>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</si>
  <si>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</si>
  <si>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</si>
  <si>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</si>
  <si>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</si>
  <si>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</si>
  <si>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</si>
  <si>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</si>
  <si>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</si>
  <si>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</si>
  <si>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</si>
  <si>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</si>
  <si>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</si>
  <si>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</si>
  <si>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</si>
  <si>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</si>
  <si>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</si>
  <si>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</si>
  <si>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</si>
  <si>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</si>
  <si>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</si>
  <si>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</si>
  <si>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</si>
  <si>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</si>
  <si>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</si>
  <si>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</si>
  <si>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</si>
  <si>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</si>
  <si>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</si>
  <si>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</si>
  <si>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</si>
  <si>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</si>
  <si>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</si>
  <si>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</si>
  <si>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</si>
  <si>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</si>
  <si>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</si>
  <si>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</si>
  <si>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</si>
  <si>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</si>
  <si>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</si>
  <si>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</si>
  <si>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</si>
  <si>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</si>
  <si>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</si>
  <si>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</si>
  <si>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</si>
  <si>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</si>
  <si>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</si>
  <si>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</si>
  <si>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</si>
  <si>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</si>
  <si>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</si>
  <si>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</si>
  <si>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</si>
  <si>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</si>
  <si>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</si>
  <si>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</si>
  <si>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</si>
  <si>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</si>
  <si>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</si>
  <si>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</si>
  <si>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</si>
  <si>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</si>
  <si>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</si>
  <si>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</si>
  <si>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</si>
  <si>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</si>
  <si>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</si>
  <si>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</si>
  <si>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</si>
  <si>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</si>
  <si>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</si>
  <si>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</si>
  <si>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</si>
  <si>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</si>
  <si>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</si>
  <si>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</si>
  <si>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</si>
  <si>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</si>
  <si>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</si>
  <si>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</si>
  <si>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</si>
  <si>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</si>
  <si>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</si>
  <si>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</si>
  <si>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</si>
  <si>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</si>
  <si>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</si>
  <si>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</si>
  <si>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</si>
  <si>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</si>
  <si>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</si>
  <si>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</si>
  <si>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</si>
  <si>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</si>
  <si>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</si>
  <si>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</si>
  <si>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</si>
  <si>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</si>
  <si>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</si>
  <si>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</si>
  <si>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</si>
  <si>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</si>
  <si>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</si>
  <si>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</si>
  <si>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</si>
  <si>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</si>
  <si>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</si>
  <si>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</si>
  <si>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</si>
  <si>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</si>
  <si>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</si>
  <si>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</si>
  <si>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</si>
  <si>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</si>
  <si>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</si>
  <si>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</si>
  <si>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</si>
  <si>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</si>
  <si>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</si>
  <si>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</si>
  <si>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</si>
  <si>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</si>
  <si>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</si>
  <si>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</si>
  <si>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</si>
  <si>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</si>
  <si>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</si>
  <si>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</si>
  <si>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</si>
  <si>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</si>
  <si>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</si>
  <si>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</si>
  <si>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</si>
  <si>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</si>
  <si>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</si>
  <si>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</si>
  <si>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</si>
  <si>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</si>
  <si>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</si>
  <si>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</si>
  <si>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</si>
  <si>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</si>
  <si>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</si>
  <si>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</si>
  <si>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</si>
  <si>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</si>
  <si>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</si>
  <si>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</si>
  <si>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</si>
  <si>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</si>
  <si>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</si>
  <si>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</si>
  <si>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</si>
  <si>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</si>
  <si>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</si>
  <si>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</si>
  <si>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</si>
  <si>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</si>
  <si>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</si>
  <si>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</si>
  <si>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</si>
  <si>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</si>
  <si>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</si>
  <si>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</si>
  <si>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</si>
  <si>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</si>
  <si>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</si>
  <si>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</si>
  <si>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</si>
  <si>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</si>
  <si>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</si>
  <si>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</si>
  <si>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</si>
  <si>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</si>
  <si>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</si>
  <si>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</si>
  <si>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</si>
  <si>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</si>
  <si>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</si>
  <si>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</si>
  <si>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</si>
  <si>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</si>
  <si>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</si>
  <si>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</si>
  <si>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</si>
  <si>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</si>
  <si>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</si>
  <si>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</si>
  <si>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</si>
  <si>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</si>
  <si>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</si>
  <si>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</si>
  <si>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</si>
  <si>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</si>
  <si>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</si>
  <si>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</si>
  <si>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</si>
  <si>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</si>
  <si>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</si>
  <si>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</si>
  <si>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</si>
  <si>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</si>
  <si>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</si>
  <si>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</si>
  <si>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</si>
  <si>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</si>
  <si>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</si>
  <si>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</si>
  <si>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</si>
  <si>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</si>
  <si>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</si>
  <si>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</si>
  <si>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</si>
  <si>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</si>
  <si>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</si>
  <si>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</si>
  <si>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</si>
  <si>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</si>
  <si>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</si>
  <si>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</si>
  <si>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</si>
  <si>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</si>
  <si>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</si>
  <si>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</si>
  <si>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</si>
  <si>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</si>
  <si>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</si>
  <si>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</si>
  <si>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</si>
  <si>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</si>
  <si>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</si>
  <si>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</si>
  <si>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</si>
  <si>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</si>
  <si>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</si>
  <si>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</si>
  <si>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</si>
  <si>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</si>
  <si>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</si>
  <si>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</si>
  <si>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</si>
  <si>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</si>
  <si>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</si>
  <si>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</si>
  <si>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</si>
  <si>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</si>
  <si>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</si>
  <si>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</si>
  <si>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</si>
  <si>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</si>
  <si>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</si>
  <si>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</si>
  <si>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</si>
  <si>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</si>
  <si>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</si>
  <si>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</si>
  <si>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</si>
  <si>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</si>
  <si>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</si>
  <si>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</si>
  <si>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</si>
  <si>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</si>
  <si>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</si>
  <si>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</si>
  <si>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</si>
  <si>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</si>
  <si>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</si>
  <si>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</si>
  <si>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</si>
  <si>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</si>
  <si>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</si>
  <si>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</si>
  <si>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</si>
  <si>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</si>
  <si>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</si>
  <si>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</si>
  <si>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</si>
  <si>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</si>
  <si>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</si>
  <si>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</si>
  <si>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</si>
  <si>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</si>
  <si>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</si>
  <si>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</si>
  <si>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</si>
  <si>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</si>
  <si>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</si>
  <si>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</si>
  <si>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</si>
  <si>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</si>
  <si>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</si>
  <si>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</si>
  <si>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</si>
  <si>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</si>
  <si>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</si>
  <si>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</si>
  <si>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</si>
  <si>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</si>
  <si>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</si>
  <si>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</si>
  <si>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</si>
  <si>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</si>
  <si>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</si>
  <si>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</si>
  <si>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</si>
  <si>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</si>
  <si>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</si>
  <si>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</si>
  <si>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</si>
  <si>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</si>
  <si>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</si>
  <si>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</si>
  <si>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</si>
  <si>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</si>
  <si>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</si>
  <si>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</si>
  <si>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</si>
  <si>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</si>
  <si>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</si>
  <si>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</si>
  <si>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</si>
  <si>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</si>
  <si>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</si>
  <si>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</si>
  <si>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</si>
  <si>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</si>
  <si>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</si>
  <si>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</si>
  <si>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</si>
  <si>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</si>
  <si>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</si>
  <si>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</si>
  <si>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</si>
  <si>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</si>
  <si>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</si>
  <si>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</si>
  <si>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</si>
  <si>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</si>
  <si>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</si>
  <si>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</si>
  <si>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</si>
  <si>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</si>
  <si>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</si>
  <si>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</si>
  <si>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</si>
  <si>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</si>
  <si>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</si>
  <si>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</si>
  <si>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</si>
  <si>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</si>
  <si>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</si>
  <si>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</si>
  <si>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</si>
  <si>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</si>
  <si>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</si>
  <si>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</si>
  <si>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</si>
  <si>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</si>
  <si>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</si>
  <si>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</si>
  <si>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</si>
  <si>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</si>
  <si>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</si>
  <si>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</si>
  <si>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</si>
  <si>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</si>
  <si>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</si>
  <si>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</si>
  <si>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</si>
  <si>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</si>
  <si>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</si>
  <si>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</si>
  <si>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</si>
  <si>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</si>
  <si>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</si>
  <si>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</si>
  <si>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</si>
  <si>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</si>
  <si>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</si>
  <si>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</si>
  <si>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</si>
  <si>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</si>
  <si>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</si>
  <si>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</si>
  <si>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</si>
  <si>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</si>
  <si>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</si>
  <si>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</si>
  <si>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</si>
  <si>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</si>
  <si>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</si>
  <si>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</si>
  <si>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</si>
  <si>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</si>
  <si>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</si>
  <si>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</si>
  <si>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</si>
  <si>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</si>
  <si>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</si>
  <si>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</si>
  <si>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</si>
  <si>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</si>
  <si>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</si>
  <si>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</si>
  <si>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</si>
  <si>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</si>
  <si>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</si>
  <si>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</si>
  <si>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</si>
  <si>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</si>
  <si>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</si>
  <si>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</si>
  <si>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</si>
  <si>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</si>
  <si>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</si>
  <si>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</si>
  <si>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</si>
  <si>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</si>
  <si>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</si>
  <si>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</si>
  <si>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</si>
  <si>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</si>
  <si>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</si>
  <si>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</si>
  <si>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</si>
  <si>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</si>
  <si>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</si>
  <si>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</si>
  <si>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</si>
  <si>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</si>
  <si>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</si>
  <si>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</si>
  <si>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</si>
  <si>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</si>
  <si>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</si>
  <si>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</si>
  <si>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</si>
  <si>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</si>
  <si>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</si>
  <si>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</si>
  <si>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</si>
  <si>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</si>
  <si>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</si>
  <si>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</si>
  <si>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</si>
  <si>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</si>
  <si>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</si>
  <si>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</si>
  <si>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</si>
  <si>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</si>
  <si>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</si>
  <si>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</si>
  <si>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</si>
  <si>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</si>
  <si>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</si>
  <si>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</si>
  <si>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</si>
  <si>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</si>
  <si>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</si>
  <si>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</si>
  <si>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</si>
  <si>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</si>
  <si>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</si>
  <si>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</si>
  <si>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</si>
  <si>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</si>
  <si>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</si>
  <si>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</si>
  <si>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</si>
  <si>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</si>
  <si>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</si>
  <si>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</si>
  <si>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</si>
  <si>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</si>
  <si>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</si>
  <si>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</si>
  <si>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</si>
  <si>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</si>
  <si>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</si>
  <si>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</si>
  <si>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</si>
  <si>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</si>
  <si>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</si>
  <si>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</si>
  <si>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</si>
  <si>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</si>
  <si>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</si>
  <si>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</si>
  <si>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</si>
  <si>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</si>
  <si>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</si>
  <si>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</si>
  <si>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</si>
  <si>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</si>
  <si>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</si>
  <si>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</si>
  <si>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</si>
  <si>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</si>
  <si>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</si>
  <si>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</si>
  <si>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</si>
  <si>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</si>
  <si>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</si>
  <si>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</si>
  <si>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</si>
  <si>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</si>
  <si>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</si>
  <si>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</si>
  <si>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</si>
  <si>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</si>
  <si>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</si>
  <si>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</si>
  <si>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</si>
  <si>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</si>
  <si>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</si>
  <si>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</si>
  <si>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</si>
  <si>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</si>
  <si>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</si>
  <si>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</si>
  <si>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</si>
  <si>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</si>
  <si>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</si>
  <si>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</si>
  <si>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</si>
  <si>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</si>
  <si>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</si>
  <si>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</si>
  <si>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</si>
  <si>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</si>
  <si>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</si>
  <si>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</si>
  <si>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</si>
  <si>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</si>
  <si>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</si>
  <si>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</si>
  <si>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</si>
  <si>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</si>
  <si>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</si>
  <si>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</si>
  <si>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</si>
  <si>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</si>
  <si>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</si>
  <si>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</si>
  <si>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</si>
  <si>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</si>
  <si>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</si>
  <si>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</si>
  <si>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</si>
  <si>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</si>
  <si>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</si>
  <si>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</si>
  <si>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</si>
  <si>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</si>
  <si>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</si>
  <si>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</si>
  <si>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</si>
  <si>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</si>
  <si>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</si>
  <si>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</si>
  <si>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</si>
  <si>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</si>
  <si>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</si>
  <si>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</si>
  <si>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</si>
  <si>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</si>
  <si>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</si>
  <si>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</si>
  <si>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</si>
  <si>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</si>
  <si>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</si>
  <si>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</si>
  <si>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</si>
  <si>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</si>
  <si>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</si>
  <si>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</si>
  <si>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</si>
  <si>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</si>
  <si>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</si>
  <si>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</si>
  <si>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</si>
  <si>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</si>
  <si>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</si>
  <si>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</si>
  <si>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</si>
  <si>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</si>
  <si>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</si>
  <si>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</si>
  <si>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</si>
  <si>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</si>
  <si>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</si>
  <si>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</si>
  <si>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</si>
  <si>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</si>
  <si>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</si>
  <si>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</si>
  <si>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</si>
  <si>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</si>
  <si>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</si>
  <si>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</si>
  <si>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</si>
  <si>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</si>
  <si>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</si>
  <si>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</si>
  <si>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</si>
  <si>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</si>
  <si>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</si>
  <si>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</si>
  <si>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</si>
  <si>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</si>
  <si>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</si>
  <si>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</si>
  <si>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</si>
  <si>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</si>
  <si>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</si>
  <si>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</si>
  <si>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</si>
  <si>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</si>
  <si>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</si>
  <si>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</si>
  <si>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</si>
  <si>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</si>
  <si>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</si>
  <si>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</si>
  <si>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</si>
  <si>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</si>
  <si>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</si>
  <si>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</si>
  <si>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</si>
  <si>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</si>
  <si>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</si>
  <si>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</si>
  <si>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</si>
  <si>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</si>
  <si>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</si>
  <si>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</si>
  <si>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</si>
  <si>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</si>
  <si>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</si>
  <si>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</si>
  <si>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</si>
  <si>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</si>
  <si>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</si>
  <si>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</si>
  <si>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</si>
  <si>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</si>
  <si>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</si>
  <si>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</si>
  <si>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</si>
  <si>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</si>
  <si>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</si>
  <si>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</si>
  <si>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</si>
  <si>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</si>
  <si>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</si>
  <si>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</si>
  <si>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</si>
  <si>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</si>
  <si>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</si>
  <si>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</si>
  <si>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</si>
  <si>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</si>
  <si>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</si>
  <si>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</si>
  <si>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</si>
  <si>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</si>
  <si>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</si>
  <si>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</si>
  <si>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</si>
  <si>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</si>
  <si>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</si>
  <si>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</si>
  <si>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</si>
  <si>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</si>
  <si>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</si>
  <si>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</si>
  <si>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</si>
  <si>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</si>
  <si>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</si>
  <si>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</si>
  <si>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</si>
  <si>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</si>
  <si>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</si>
  <si>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</si>
  <si>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</si>
  <si>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</si>
  <si>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</si>
  <si>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</si>
  <si>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</si>
  <si>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</si>
  <si>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</si>
  <si>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</si>
  <si>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</si>
  <si>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</si>
  <si>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</si>
  <si>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</si>
  <si>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</si>
  <si>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</si>
  <si>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</si>
  <si>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</si>
  <si>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</si>
  <si>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</si>
  <si>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</si>
  <si>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</si>
  <si>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</si>
  <si>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</si>
  <si>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</si>
  <si>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</si>
  <si>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</si>
  <si>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</si>
  <si>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</si>
  <si>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</si>
  <si>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</si>
  <si>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</si>
  <si>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</si>
  <si>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</si>
  <si>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</si>
  <si>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</si>
  <si>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</si>
  <si>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</si>
  <si>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</si>
  <si>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</si>
  <si>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</si>
  <si>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</si>
  <si>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</si>
  <si>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</si>
  <si>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</si>
  <si>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</si>
  <si>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</si>
  <si>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</si>
  <si>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</si>
  <si>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</si>
  <si>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</si>
  <si>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</si>
  <si>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</si>
  <si>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</si>
  <si>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</si>
  <si>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</si>
  <si>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</si>
  <si>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</si>
  <si>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</si>
  <si>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</si>
  <si>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</si>
  <si>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</si>
  <si>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</si>
  <si>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</si>
  <si>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</si>
  <si>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</si>
  <si>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</si>
  <si>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</si>
  <si>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</si>
  <si>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</si>
  <si>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</si>
  <si>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</si>
  <si>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</si>
  <si>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</si>
  <si>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</si>
  <si>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</si>
  <si>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</si>
  <si>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</si>
  <si>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</si>
  <si>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</si>
  <si>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</si>
  <si>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</si>
  <si>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</si>
  <si>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</si>
  <si>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</si>
  <si>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</si>
  <si>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</si>
  <si>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</si>
  <si>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</si>
  <si>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</si>
  <si>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</si>
  <si>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</si>
  <si>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</si>
  <si>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</si>
  <si>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</si>
  <si>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</si>
  <si>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</si>
  <si>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</si>
  <si>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</si>
  <si>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</si>
  <si>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</si>
  <si>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</si>
  <si>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</si>
  <si>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</si>
  <si>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</si>
  <si>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</si>
  <si>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</si>
  <si>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</si>
  <si>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</si>
  <si>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</si>
  <si>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</si>
  <si>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</si>
  <si>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</si>
  <si>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</si>
  <si>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</si>
  <si>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</si>
  <si>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</si>
  <si>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</si>
  <si>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</si>
  <si>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</si>
  <si>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</si>
  <si>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</si>
  <si>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</si>
  <si>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</si>
  <si>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</si>
  <si>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</si>
  <si>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</si>
  <si>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</si>
  <si>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</si>
  <si>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</si>
  <si>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</si>
  <si>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</si>
  <si>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</si>
  <si>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</si>
  <si>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</si>
  <si>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</si>
  <si>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</si>
  <si>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</si>
  <si>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</si>
  <si>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</si>
  <si>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</si>
  <si>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</si>
  <si>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</si>
  <si>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</si>
  <si>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</si>
  <si>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</si>
  <si>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</si>
  <si>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</si>
  <si>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</si>
  <si>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</si>
  <si>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</si>
  <si>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</si>
  <si>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</si>
  <si>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</si>
  <si>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</si>
  <si>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</si>
  <si>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</si>
  <si>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</si>
  <si>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</si>
  <si>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</si>
  <si>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</si>
  <si>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</si>
  <si>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</si>
  <si>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</si>
  <si>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</si>
  <si>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</si>
  <si>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</si>
  <si>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</si>
  <si>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</si>
  <si>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</si>
  <si>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</si>
  <si>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</si>
  <si>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</si>
  <si>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</si>
  <si>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</si>
  <si>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</si>
  <si>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</si>
  <si>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</si>
  <si>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</si>
  <si>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</si>
  <si>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</si>
  <si>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</si>
  <si>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</si>
  <si>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</si>
  <si>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</si>
  <si>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</si>
  <si>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</si>
  <si>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</si>
  <si>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</si>
  <si>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</si>
  <si>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</si>
  <si>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</si>
  <si>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</si>
  <si>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</si>
  <si>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</si>
  <si>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</si>
  <si>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</si>
  <si>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</si>
  <si>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</si>
  <si>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</si>
  <si>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</si>
  <si>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</si>
  <si>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</si>
  <si>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</si>
  <si>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</si>
  <si>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</si>
  <si>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</si>
  <si>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</si>
  <si>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</si>
  <si>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</si>
  <si>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</si>
  <si>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</si>
  <si>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</si>
  <si>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</si>
  <si>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</si>
  <si>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</si>
  <si>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</si>
  <si>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</si>
  <si>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</si>
  <si>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</si>
  <si>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</si>
  <si>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</si>
  <si>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</si>
  <si>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</si>
  <si>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</si>
  <si>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</si>
  <si>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</si>
  <si>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</si>
  <si>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</si>
  <si>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</si>
  <si>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</si>
  <si>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</si>
  <si>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</si>
  <si>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</si>
  <si>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</si>
  <si>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</si>
  <si>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</si>
  <si>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</si>
  <si>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</si>
  <si>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</si>
  <si>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</si>
  <si>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</si>
  <si>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</si>
  <si>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</si>
  <si>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</si>
  <si>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</si>
  <si>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</si>
  <si>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</si>
  <si>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</si>
  <si>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</si>
  <si>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</si>
  <si>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</si>
  <si>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</si>
  <si>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</si>
  <si>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</si>
  <si>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</si>
  <si>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</si>
  <si>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</si>
  <si>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</si>
  <si>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</si>
  <si>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</si>
  <si>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</si>
  <si>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</si>
  <si>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</si>
  <si>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</si>
  <si>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</si>
  <si>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</si>
  <si>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</si>
  <si>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</si>
  <si>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</si>
  <si>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</si>
  <si>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</si>
  <si>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</si>
  <si>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</si>
  <si>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</si>
  <si>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</si>
  <si>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</si>
  <si>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</si>
  <si>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</si>
  <si>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</si>
  <si>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</si>
  <si>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</si>
  <si>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</si>
  <si>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</si>
  <si>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</si>
  <si>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</si>
  <si>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</si>
  <si>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</si>
  <si>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</si>
  <si>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</si>
  <si>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</si>
  <si>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</si>
  <si>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</si>
  <si>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</si>
  <si>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</si>
  <si>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</si>
  <si>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</si>
  <si>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</si>
  <si>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</si>
  <si>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</si>
  <si>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</si>
  <si>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</si>
  <si>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</si>
  <si>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</si>
  <si>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</si>
  <si>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</si>
  <si>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</si>
  <si>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</si>
  <si>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</si>
  <si>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</si>
  <si>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</si>
  <si>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</si>
  <si>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</si>
  <si>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</si>
  <si>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</si>
  <si>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</si>
  <si>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</si>
  <si>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</si>
  <si>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</si>
  <si>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</si>
  <si>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</si>
  <si>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</si>
  <si>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</si>
  <si>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</si>
  <si>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</si>
  <si>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</si>
  <si>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</si>
  <si>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</si>
  <si>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</si>
  <si>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</si>
  <si>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</si>
  <si>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</si>
  <si>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</si>
  <si>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</si>
  <si>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</si>
  <si>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</si>
  <si>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</si>
  <si>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</si>
  <si>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</si>
  <si>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</si>
  <si>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</si>
  <si>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</si>
  <si>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</si>
  <si>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</si>
  <si>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</si>
  <si>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</si>
  <si>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</si>
  <si>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</si>
  <si>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</si>
  <si>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</si>
  <si>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</si>
  <si>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</si>
  <si>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</si>
  <si>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</si>
  <si>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</si>
  <si>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</si>
  <si>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</si>
  <si>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</si>
  <si>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</si>
  <si>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</si>
  <si>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</si>
  <si>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</si>
  <si>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</si>
  <si>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</si>
  <si>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</si>
  <si>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</si>
  <si>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</si>
  <si>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</si>
  <si>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</si>
  <si>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</si>
  <si>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</si>
  <si>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</si>
  <si>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</si>
  <si>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</si>
  <si>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</si>
  <si>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</si>
  <si>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</si>
  <si>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</si>
  <si>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</si>
  <si>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</si>
  <si>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</si>
  <si>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</si>
  <si>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</si>
  <si>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</si>
  <si>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</si>
  <si>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</si>
  <si>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</si>
  <si>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</si>
  <si>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</si>
  <si>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</si>
  <si>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</si>
  <si>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</si>
  <si>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</si>
  <si>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</si>
  <si>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</si>
  <si>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</si>
  <si>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</si>
  <si>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</si>
  <si>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</si>
  <si>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</si>
  <si>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</si>
  <si>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</si>
  <si>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</si>
  <si>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</si>
  <si>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</si>
  <si>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</si>
  <si>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</si>
  <si>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</si>
  <si>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</si>
  <si>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</si>
  <si>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</si>
  <si>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</si>
  <si>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</si>
  <si>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</si>
  <si>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</si>
  <si>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</si>
  <si>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</si>
  <si>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</si>
  <si>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</si>
  <si>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</si>
  <si>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</si>
  <si>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</si>
  <si>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</si>
  <si>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</si>
  <si>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</si>
  <si>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</si>
  <si>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</si>
  <si>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</si>
  <si>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</si>
  <si>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</si>
  <si>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</si>
  <si>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</si>
  <si>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</si>
  <si>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</si>
  <si>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</si>
  <si>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</si>
  <si>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</si>
  <si>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</si>
  <si>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</si>
  <si>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</si>
  <si>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</si>
  <si>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</si>
  <si>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</si>
  <si>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</si>
  <si>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</si>
  <si>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</si>
  <si>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</si>
  <si>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</si>
  <si>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</si>
  <si>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</si>
  <si>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</si>
  <si>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</si>
  <si>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</si>
  <si>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</si>
  <si>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</si>
  <si>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</si>
  <si>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</si>
  <si>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</si>
  <si>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</si>
  <si>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</si>
  <si>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</si>
  <si>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</si>
  <si>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</si>
  <si>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</si>
  <si>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</si>
  <si>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</si>
  <si>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</si>
  <si>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</si>
  <si>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</si>
  <si>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</si>
  <si>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</si>
  <si>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</si>
  <si>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</si>
  <si>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</si>
  <si>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</si>
  <si>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</si>
  <si>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</si>
  <si>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</si>
  <si>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</si>
  <si>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</si>
  <si>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</si>
  <si>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</si>
  <si>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</si>
  <si>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</si>
  <si>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</si>
  <si>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</si>
  <si>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</si>
  <si>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</si>
  <si>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</si>
  <si>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</si>
  <si>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</si>
  <si>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</si>
  <si>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</si>
  <si>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</si>
  <si>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</si>
  <si>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</si>
  <si>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</si>
  <si>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</si>
  <si>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</si>
  <si>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</si>
  <si>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</si>
  <si>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</si>
  <si>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</si>
  <si>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</si>
  <si>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</si>
  <si>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</si>
  <si>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</si>
  <si>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</si>
  <si>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</si>
  <si>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</si>
  <si>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</si>
  <si>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</si>
  <si>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</si>
  <si>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</si>
  <si>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</si>
  <si>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</si>
  <si>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</si>
  <si>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</si>
  <si>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</si>
  <si>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</si>
  <si>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</si>
  <si>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</si>
  <si>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</si>
  <si>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</si>
  <si>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</si>
  <si>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</si>
  <si>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</si>
  <si>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</si>
  <si>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</si>
  <si>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</si>
  <si>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</si>
  <si>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</si>
  <si>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</si>
  <si>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</si>
  <si>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</si>
  <si>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</si>
  <si>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</si>
  <si>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</si>
  <si>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</si>
  <si>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</si>
  <si>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</si>
  <si>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</si>
  <si>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</si>
  <si>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</si>
  <si>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</si>
  <si>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</si>
  <si>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</si>
  <si>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</si>
  <si>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</si>
  <si>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</si>
  <si>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</si>
  <si>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</si>
  <si>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</si>
  <si>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</si>
  <si>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</si>
  <si>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</si>
  <si>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</si>
  <si>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</si>
  <si>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</si>
  <si>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</si>
  <si>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</si>
  <si>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</si>
  <si>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</si>
  <si>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</si>
  <si>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</si>
  <si>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</si>
  <si>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</si>
  <si>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</si>
  <si>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</si>
  <si>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</si>
  <si>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</si>
  <si>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</si>
  <si>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</si>
  <si>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</si>
  <si>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</si>
  <si>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</si>
  <si>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</si>
  <si>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</si>
  <si>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</si>
  <si>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</si>
  <si>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</si>
  <si>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</si>
  <si>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</si>
  <si>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</si>
  <si>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</si>
  <si>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</si>
  <si>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</si>
  <si>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</si>
  <si>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</si>
  <si>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</si>
  <si>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</si>
  <si>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</si>
  <si>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</si>
  <si>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</si>
  <si>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</si>
  <si>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</si>
  <si>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</si>
  <si>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</si>
  <si>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</si>
  <si>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</si>
  <si>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</si>
  <si>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</si>
  <si>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</si>
  <si>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</si>
  <si>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</si>
  <si>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</si>
  <si>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</si>
  <si>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</si>
  <si>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</si>
  <si>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</si>
  <si>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</si>
  <si>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</si>
  <si>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</si>
  <si>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</si>
  <si>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</si>
  <si>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</si>
  <si>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</si>
  <si>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</si>
  <si>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</si>
  <si>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</si>
  <si>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</si>
  <si>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</si>
  <si>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</si>
  <si>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</si>
  <si>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</si>
  <si>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</si>
  <si>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</si>
  <si>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</si>
  <si>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</si>
  <si>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</si>
  <si>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</si>
  <si>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</si>
  <si>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</si>
  <si>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</si>
  <si>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</si>
  <si>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</si>
  <si>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</si>
  <si>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</si>
  <si>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</si>
  <si>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</si>
  <si>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</si>
  <si>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</si>
  <si>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</si>
  <si>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</si>
  <si>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</si>
  <si>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</si>
  <si>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</si>
  <si>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</si>
  <si>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</si>
  <si>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</si>
  <si>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</si>
  <si>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</si>
  <si>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</si>
  <si>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</si>
  <si>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</si>
  <si>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</si>
  <si>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</si>
  <si>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</si>
  <si>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</si>
  <si>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</si>
  <si>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</si>
  <si>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</si>
  <si>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</si>
  <si>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</si>
  <si>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</si>
  <si>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</si>
  <si>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</si>
  <si>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</si>
  <si>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</si>
  <si>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</si>
  <si>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</si>
  <si>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</si>
  <si>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</si>
  <si>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</si>
  <si>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</si>
  <si>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</si>
  <si>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</si>
  <si>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</si>
  <si>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</si>
  <si>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</si>
  <si>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</si>
  <si>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</si>
  <si>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</si>
  <si>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</si>
  <si>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</si>
  <si>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</si>
  <si>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</si>
  <si>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</si>
  <si>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</si>
  <si>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</si>
  <si>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</si>
  <si>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</si>
  <si>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</si>
  <si>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</si>
  <si>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</si>
  <si>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</si>
  <si>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</si>
  <si>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</si>
  <si>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</si>
  <si>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</si>
  <si>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</si>
  <si>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</si>
  <si>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</si>
  <si>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</si>
  <si>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</si>
  <si>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</si>
  <si>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</si>
  <si>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</si>
  <si>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</si>
  <si>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</si>
  <si>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</si>
  <si>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</si>
  <si>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</si>
  <si>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</si>
  <si>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</si>
  <si>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</si>
  <si>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</si>
  <si>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</si>
  <si>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</si>
  <si>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</si>
  <si>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</si>
  <si>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</si>
  <si>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</si>
  <si>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</si>
  <si>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</si>
  <si>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</si>
  <si>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</si>
  <si>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</si>
  <si>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</si>
  <si>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</si>
  <si>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</si>
  <si>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</si>
  <si>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</si>
  <si>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</si>
  <si>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</si>
  <si>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</si>
  <si>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</si>
  <si>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</si>
  <si>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</si>
  <si>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</si>
  <si>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</si>
  <si>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</si>
  <si>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</si>
  <si>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</si>
  <si>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</si>
  <si>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</si>
  <si>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</si>
  <si>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</si>
  <si>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</si>
  <si>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</si>
  <si>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</si>
  <si>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</si>
  <si>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</si>
  <si>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</si>
  <si>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</si>
  <si>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</si>
  <si>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</si>
  <si>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</si>
  <si>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</si>
  <si>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</si>
  <si>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</si>
  <si>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</si>
  <si>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</si>
  <si>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</si>
  <si>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</si>
  <si>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</si>
  <si>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</si>
  <si>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</si>
  <si>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</si>
  <si>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</si>
  <si>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</si>
  <si>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</si>
  <si>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</si>
  <si>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</si>
  <si>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</si>
  <si>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</si>
  <si>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</si>
  <si>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</si>
  <si>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</si>
  <si>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</si>
  <si>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</si>
  <si>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</si>
  <si>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</si>
  <si>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</si>
  <si>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</si>
  <si>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</si>
  <si>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</si>
  <si>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</si>
  <si>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</si>
  <si>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</si>
  <si>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</si>
  <si>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</si>
  <si>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</si>
  <si>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</si>
  <si>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</si>
  <si>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</si>
  <si>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</si>
  <si>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</si>
  <si>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</si>
  <si>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</si>
  <si>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</si>
  <si>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</si>
  <si>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</si>
  <si>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</si>
  <si>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</si>
  <si>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</si>
  <si>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</si>
  <si>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</si>
  <si>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</si>
  <si>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</si>
  <si>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</si>
  <si>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</si>
  <si>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</si>
  <si>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</si>
  <si>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</si>
  <si>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</si>
  <si>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</si>
  <si>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</si>
  <si>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</si>
  <si>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</si>
  <si>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</si>
  <si>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</si>
  <si>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</si>
  <si>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</si>
  <si>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</si>
  <si>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</si>
  <si>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</si>
  <si>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</si>
  <si>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</si>
  <si>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</si>
  <si>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</si>
  <si>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</si>
  <si>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</si>
  <si>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</si>
  <si>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</si>
  <si>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</si>
  <si>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</si>
  <si>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</si>
  <si>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</si>
  <si>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</si>
  <si>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</si>
  <si>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</si>
  <si>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</si>
  <si>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</si>
  <si>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</si>
  <si>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</si>
  <si>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</si>
  <si>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</si>
  <si>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</si>
  <si>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</si>
  <si>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</si>
  <si>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</si>
  <si>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</si>
  <si>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</si>
  <si>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</si>
  <si>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</si>
  <si>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</si>
  <si>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</si>
  <si>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</si>
  <si>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</si>
  <si>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</si>
  <si>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</si>
  <si>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</si>
  <si>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</si>
  <si>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</si>
  <si>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</si>
  <si>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</si>
  <si>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</si>
  <si>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</si>
  <si>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</si>
  <si>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</si>
  <si>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</si>
  <si>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</si>
  <si>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</si>
  <si>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</si>
  <si>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</si>
  <si>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</si>
  <si>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</si>
  <si>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</si>
  <si>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</si>
  <si>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</si>
  <si>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</si>
  <si>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</si>
  <si>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</si>
  <si>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</si>
  <si>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</si>
  <si>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</si>
  <si>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</si>
  <si>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</si>
  <si>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</si>
  <si>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</si>
  <si>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</si>
  <si>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</si>
  <si>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</si>
  <si>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</si>
  <si>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</si>
  <si>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</si>
  <si>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</si>
  <si>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</si>
  <si>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</si>
  <si>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</si>
  <si>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</si>
  <si>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</si>
  <si>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</si>
  <si>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</si>
  <si>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</si>
  <si>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</si>
  <si>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</si>
  <si>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</si>
  <si>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</si>
  <si>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</si>
  <si>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</si>
  <si>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</si>
  <si>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</si>
  <si>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</si>
  <si>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</si>
  <si>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</si>
  <si>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</si>
  <si>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</si>
  <si>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</si>
  <si>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</si>
  <si>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</si>
  <si>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</si>
  <si>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</si>
  <si>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</si>
  <si>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</si>
  <si>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</si>
  <si>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</si>
  <si>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</si>
  <si>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</si>
  <si>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</si>
  <si>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</si>
  <si>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</si>
  <si>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</si>
  <si>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</si>
  <si>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</si>
  <si>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</si>
  <si>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</si>
  <si>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</si>
  <si>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</si>
  <si>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</si>
  <si>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</si>
  <si>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</si>
  <si>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</si>
  <si>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</si>
  <si>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</si>
  <si>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</si>
  <si>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</si>
  <si>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</si>
  <si>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</si>
  <si>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</si>
  <si>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</si>
  <si>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</si>
  <si>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</si>
  <si>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</si>
  <si>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</si>
  <si>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</si>
  <si>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</si>
  <si>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</si>
  <si>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</si>
  <si>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</si>
  <si>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</si>
  <si>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</si>
  <si>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</si>
  <si>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</si>
  <si>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</si>
  <si>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</si>
  <si>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</si>
  <si>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</si>
  <si>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</si>
  <si>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</si>
  <si>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</si>
  <si>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</si>
  <si>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</si>
  <si>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</si>
  <si>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</si>
  <si>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</si>
  <si>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</si>
  <si>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</si>
  <si>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</si>
  <si>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</si>
  <si>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</si>
  <si>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</si>
  <si>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</si>
  <si>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</si>
  <si>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</si>
  <si>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</si>
  <si>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</si>
  <si>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</si>
  <si>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</si>
  <si>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</si>
  <si>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</si>
  <si>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</si>
  <si>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</si>
  <si>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</si>
  <si>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</si>
  <si>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</si>
  <si>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</si>
  <si>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</si>
  <si>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</si>
  <si>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</si>
  <si>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</si>
  <si>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</si>
  <si>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</si>
  <si>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</si>
  <si>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</si>
  <si>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</si>
  <si>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</si>
  <si>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</si>
  <si>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</si>
  <si>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</si>
  <si>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</si>
  <si>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</si>
  <si>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</si>
  <si>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</si>
  <si>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</si>
  <si>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</si>
  <si>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</si>
  <si>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</si>
  <si>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</si>
  <si>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</si>
  <si>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</si>
  <si>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</si>
  <si>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</si>
  <si>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</si>
  <si>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</si>
  <si>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</si>
  <si>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</si>
  <si>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</si>
  <si>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</si>
  <si>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</si>
  <si>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</si>
  <si>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</si>
  <si>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</si>
  <si>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</si>
  <si>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</si>
  <si>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</si>
  <si>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</si>
  <si>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</si>
  <si>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</si>
  <si>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</si>
  <si>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</si>
  <si>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</si>
  <si>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</si>
  <si>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</si>
  <si>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</si>
  <si>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</si>
  <si>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</si>
  <si>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</si>
  <si>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</si>
  <si>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</si>
  <si>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</si>
  <si>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</si>
  <si>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</si>
  <si>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</si>
  <si>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</si>
  <si>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</si>
  <si>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</si>
  <si>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</si>
  <si>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</si>
  <si>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</si>
  <si>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</si>
  <si>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</si>
  <si>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</si>
  <si>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</si>
  <si>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</si>
  <si>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</si>
  <si>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</si>
  <si>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</si>
  <si>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</si>
  <si>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</si>
  <si>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</si>
  <si>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</si>
  <si>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</si>
  <si>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</si>
  <si>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</si>
  <si>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</si>
  <si>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</si>
  <si>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</si>
  <si>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</si>
  <si>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</si>
  <si>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</si>
  <si>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</si>
  <si>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</si>
  <si>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</si>
  <si>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</si>
  <si>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</si>
  <si>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</si>
  <si>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</si>
  <si>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</si>
  <si>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</si>
  <si>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</si>
  <si>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</si>
  <si>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</si>
  <si>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</si>
  <si>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</si>
  <si>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</si>
  <si>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</si>
  <si>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</si>
  <si>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</si>
  <si>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</si>
  <si>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</si>
  <si>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</si>
  <si>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</si>
  <si>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</si>
  <si>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</si>
  <si>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</si>
  <si>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</si>
  <si>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</si>
  <si>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</si>
  <si>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</si>
  <si>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</si>
  <si>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</si>
  <si>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</si>
  <si>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</si>
  <si>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</si>
  <si>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</si>
  <si>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</si>
  <si>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</si>
  <si>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</si>
  <si>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</si>
  <si>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</si>
  <si>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</si>
  <si>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</si>
  <si>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</si>
  <si>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</si>
  <si>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</si>
  <si>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</si>
  <si>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</si>
  <si>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</si>
  <si>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</si>
  <si>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</si>
  <si>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</si>
  <si>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</si>
  <si>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</si>
  <si>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</si>
  <si>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</si>
  <si>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</si>
  <si>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</si>
  <si>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</si>
  <si>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</si>
  <si>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</si>
  <si>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</si>
  <si>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</si>
  <si>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</si>
  <si>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</si>
  <si>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</si>
  <si>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</si>
  <si>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</si>
  <si>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</si>
  <si>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</si>
  <si>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</si>
  <si>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</si>
  <si>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</si>
  <si>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</si>
  <si>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</si>
  <si>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</si>
  <si>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</si>
  <si>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</si>
  <si>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</si>
  <si>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</si>
  <si>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</si>
  <si>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</si>
  <si>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</si>
  <si>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</si>
  <si>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</si>
  <si>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</si>
  <si>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</si>
  <si>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</si>
  <si>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</si>
  <si>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</si>
  <si>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</si>
  <si>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</si>
  <si>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</si>
  <si>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</si>
  <si>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</si>
  <si>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</si>
  <si>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</si>
  <si>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</si>
  <si>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</si>
  <si>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</si>
  <si>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</si>
  <si>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</si>
  <si>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</si>
  <si>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</si>
  <si>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</si>
  <si>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</si>
  <si>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</si>
  <si>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</si>
  <si>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</si>
  <si>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</si>
  <si>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</si>
  <si>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</si>
  <si>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</si>
  <si>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</si>
  <si>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</si>
  <si>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</si>
  <si>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</si>
  <si>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</si>
  <si>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</si>
  <si>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</si>
  <si>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</si>
  <si>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</si>
  <si>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</si>
  <si>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</si>
  <si>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</si>
  <si>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</si>
  <si>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</si>
  <si>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</si>
  <si>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</si>
  <si>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</si>
  <si>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</si>
  <si>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</si>
  <si>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</si>
  <si>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</si>
  <si>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</si>
  <si>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</si>
  <si>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</si>
  <si>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</si>
  <si>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</si>
  <si>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</si>
  <si>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</si>
  <si>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</si>
  <si>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</si>
  <si>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</si>
  <si>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</si>
  <si>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</si>
  <si>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</si>
  <si>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</si>
  <si>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</si>
  <si>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</si>
  <si>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</si>
  <si>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</si>
  <si>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</si>
  <si>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</si>
  <si>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</si>
  <si>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</si>
  <si>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</si>
  <si>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</si>
  <si>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</si>
  <si>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</si>
  <si>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</si>
  <si>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</si>
  <si>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</si>
  <si>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</si>
  <si>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</si>
  <si>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</si>
  <si>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</si>
  <si>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</si>
  <si>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</si>
  <si>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</si>
  <si>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</si>
  <si>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</si>
  <si>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</si>
  <si>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</si>
  <si>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</si>
  <si>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</si>
  <si>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</si>
  <si>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</si>
  <si>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</si>
  <si>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</si>
  <si>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</si>
  <si>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</si>
  <si>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</si>
  <si>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</si>
  <si>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</si>
  <si>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</si>
  <si>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</si>
  <si>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</si>
  <si>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</si>
  <si>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</si>
  <si>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</si>
  <si>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</si>
  <si>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</si>
  <si>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</si>
  <si>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</si>
  <si>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</si>
  <si>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</si>
  <si>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</si>
  <si>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</si>
  <si>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</si>
  <si>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</si>
  <si>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</si>
  <si>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</si>
  <si>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</si>
  <si>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</si>
  <si>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</si>
  <si>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</si>
  <si>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</si>
  <si>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</si>
  <si>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</si>
  <si>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</si>
  <si>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</si>
  <si>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</si>
  <si>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</si>
  <si>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</si>
  <si>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</si>
  <si>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</si>
  <si>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</si>
  <si>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</si>
  <si>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</si>
  <si>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</si>
  <si>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</si>
  <si>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</si>
  <si>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</si>
  <si>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</si>
  <si>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</si>
  <si>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</si>
  <si>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</si>
  <si>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</si>
  <si>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</si>
  <si>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</si>
  <si>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</si>
  <si>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</si>
  <si>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</si>
  <si>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</si>
  <si>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</si>
  <si>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</si>
  <si>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</si>
  <si>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</si>
  <si>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</si>
  <si>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</si>
  <si>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</si>
  <si>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</si>
  <si>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</si>
  <si>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</si>
  <si>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</si>
  <si>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</si>
  <si>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</si>
  <si>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</si>
  <si>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</si>
  <si>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</si>
  <si>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</si>
  <si>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</si>
  <si>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</si>
  <si>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</si>
  <si>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</si>
  <si>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</si>
  <si>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</si>
  <si>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</si>
  <si>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</si>
  <si>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</si>
  <si>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</si>
  <si>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</si>
  <si>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</si>
  <si>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</si>
  <si>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</si>
  <si>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</si>
  <si>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</si>
  <si>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</si>
  <si>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</si>
  <si>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</si>
  <si>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</si>
  <si>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</si>
  <si>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</si>
  <si>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</si>
  <si>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</si>
  <si>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</si>
  <si>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</si>
  <si>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</si>
  <si>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</si>
  <si>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</si>
  <si>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</si>
  <si>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</si>
  <si>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</si>
  <si>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</si>
  <si>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</si>
  <si>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</si>
  <si>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</si>
  <si>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</si>
  <si>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</si>
  <si>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</si>
  <si>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</si>
  <si>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</si>
  <si>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</si>
  <si>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</si>
  <si>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</si>
  <si>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</si>
  <si>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</si>
  <si>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</si>
  <si>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</si>
  <si>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</si>
  <si>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</si>
  <si>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</si>
  <si>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</si>
  <si>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</si>
  <si>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</si>
  <si>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</si>
  <si>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</si>
  <si>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</si>
  <si>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</si>
  <si>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</si>
  <si>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</si>
  <si>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</si>
  <si>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</si>
  <si>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</si>
  <si>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</si>
  <si>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</si>
  <si>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</si>
  <si>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</si>
  <si>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</si>
  <si>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</si>
  <si>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</si>
  <si>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</si>
  <si>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</si>
  <si>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</si>
  <si>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</si>
  <si>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</si>
  <si>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</si>
  <si>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</si>
  <si>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</si>
  <si>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</si>
  <si>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</si>
  <si>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</si>
  <si>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</si>
  <si>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</si>
  <si>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</si>
  <si>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</si>
  <si>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</si>
  <si>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</si>
  <si>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</si>
  <si>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</si>
  <si>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</si>
  <si>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</si>
  <si>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</si>
  <si>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</si>
  <si>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</si>
  <si>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</si>
  <si>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</si>
  <si>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</si>
  <si>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</si>
  <si>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</si>
  <si>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</si>
  <si>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</si>
  <si>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</si>
  <si>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</si>
  <si>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</si>
  <si>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</si>
  <si>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</si>
  <si>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</si>
  <si>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</si>
  <si>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</si>
  <si>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</si>
  <si>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</si>
  <si>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</si>
  <si>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</si>
  <si>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</si>
  <si>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</si>
  <si>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</si>
  <si>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</si>
  <si>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</si>
  <si>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</si>
  <si>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</si>
  <si>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</si>
  <si>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</si>
  <si>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</si>
  <si>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</si>
  <si>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</si>
  <si>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</si>
  <si>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</si>
  <si>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</si>
  <si>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</si>
  <si>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</si>
  <si>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</si>
  <si>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</si>
  <si>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</si>
  <si>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</si>
  <si>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</si>
  <si>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</si>
  <si>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</si>
  <si>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</si>
  <si>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</si>
  <si>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</si>
  <si>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</si>
  <si>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</si>
  <si>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</si>
  <si>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</si>
  <si>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</si>
  <si>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</si>
  <si>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</si>
  <si>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</si>
  <si>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</si>
  <si>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</si>
  <si>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</si>
  <si>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</si>
  <si>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</si>
  <si>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</si>
  <si>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</si>
  <si>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</si>
  <si>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</si>
  <si>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</si>
  <si>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</si>
  <si>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</si>
  <si>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</si>
  <si>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</si>
  <si>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</si>
  <si>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</si>
  <si>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</si>
  <si>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</si>
  <si>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</si>
  <si>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</si>
  <si>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</si>
  <si>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</si>
  <si>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</si>
  <si>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</si>
  <si>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</si>
  <si>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</si>
  <si>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</si>
  <si>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</si>
  <si>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</si>
  <si>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</si>
  <si>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</si>
  <si>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</si>
  <si>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</si>
  <si>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</si>
  <si>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</si>
  <si>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</si>
  <si>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</si>
  <si>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</si>
  <si>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</si>
  <si>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</si>
  <si>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</si>
  <si>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</si>
  <si>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</si>
  <si>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</si>
  <si>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</si>
  <si>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</si>
  <si>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</si>
  <si>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</si>
  <si>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</si>
  <si>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</si>
  <si>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</si>
  <si>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</si>
  <si>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</si>
  <si>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</si>
  <si>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</si>
  <si>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</si>
  <si>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</si>
  <si>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</si>
  <si>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</si>
  <si>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</si>
  <si>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</si>
  <si>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</si>
  <si>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</si>
  <si>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</si>
  <si>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</si>
  <si>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</si>
  <si>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</si>
  <si>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</si>
  <si>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</si>
  <si>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</si>
  <si>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</si>
  <si>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</si>
  <si>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</si>
  <si>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</si>
  <si>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</si>
  <si>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</si>
  <si>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</si>
  <si>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</si>
  <si>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</si>
  <si>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</si>
  <si>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</si>
  <si>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</si>
  <si>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</si>
  <si>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</si>
  <si>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</si>
  <si>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</si>
  <si>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</si>
  <si>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</si>
  <si>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</si>
  <si>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</si>
  <si>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</si>
  <si>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</si>
  <si>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</si>
  <si>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</si>
  <si>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</si>
  <si>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</si>
  <si>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</si>
  <si>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</si>
  <si>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</si>
  <si>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</si>
  <si>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</si>
  <si>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</si>
  <si>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</si>
  <si>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</si>
  <si>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</si>
  <si>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</si>
  <si>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</si>
  <si>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</si>
  <si>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</si>
  <si>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</si>
  <si>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</si>
  <si>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</si>
  <si>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</si>
  <si>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</si>
  <si>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</si>
  <si>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</si>
  <si>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</si>
  <si>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</si>
  <si>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</si>
  <si>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</si>
  <si>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</si>
  <si>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</si>
  <si>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</si>
  <si>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</si>
  <si>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</si>
  <si>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</si>
  <si>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</si>
  <si>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</si>
  <si>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</si>
  <si>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</si>
  <si>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</si>
  <si>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</si>
  <si>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</si>
  <si>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</si>
  <si>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</si>
  <si>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</si>
  <si>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</si>
  <si>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</si>
  <si>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</si>
  <si>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</si>
  <si>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</si>
  <si>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</si>
  <si>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</si>
  <si>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</si>
  <si>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</si>
  <si>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</si>
  <si>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</si>
  <si>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</si>
  <si>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</si>
  <si>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</si>
  <si>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</si>
  <si>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</si>
  <si>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</si>
  <si>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</si>
  <si>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</si>
  <si>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</si>
  <si>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</si>
  <si>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</si>
  <si>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</si>
  <si>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</si>
  <si>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</si>
  <si>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</si>
  <si>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</si>
  <si>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</si>
  <si>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</si>
  <si>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</si>
  <si>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</si>
  <si>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</si>
  <si>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</si>
  <si>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</si>
  <si>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</si>
  <si>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</si>
  <si>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</si>
  <si>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</si>
  <si>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</si>
  <si>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</si>
  <si>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</si>
  <si>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</si>
  <si>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</si>
  <si>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</si>
  <si>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</si>
  <si>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</si>
  <si>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</si>
  <si>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</si>
  <si>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</si>
  <si>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</si>
  <si>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</si>
  <si>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</si>
  <si>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</si>
  <si>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</si>
  <si>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</si>
  <si>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</si>
  <si>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</si>
  <si>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</si>
  <si>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</si>
  <si>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</si>
  <si>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</si>
  <si>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</si>
  <si>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</si>
  <si>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</si>
  <si>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</si>
  <si>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</si>
  <si>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</si>
  <si>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</si>
  <si>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</si>
  <si>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</si>
  <si>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</si>
  <si>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</si>
  <si>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</si>
  <si>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</si>
  <si>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</si>
  <si>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</si>
  <si>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</si>
  <si>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</si>
  <si>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</si>
  <si>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</si>
  <si>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</si>
  <si>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</si>
  <si>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</si>
  <si>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</si>
  <si>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</si>
  <si>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</si>
  <si>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</si>
  <si>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</si>
  <si>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</si>
  <si>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</si>
  <si>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</si>
  <si>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</si>
  <si>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</si>
  <si>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</si>
  <si>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</si>
  <si>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</si>
  <si>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</si>
  <si>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</si>
  <si>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</si>
  <si>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</si>
  <si>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</si>
  <si>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</si>
  <si>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</si>
  <si>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</si>
  <si>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</si>
  <si>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</si>
  <si>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</si>
  <si>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</si>
  <si>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</si>
  <si>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</si>
  <si>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</si>
  <si>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</si>
  <si>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</si>
  <si>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</si>
  <si>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</si>
  <si>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</si>
  <si>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</si>
  <si>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</si>
  <si>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</si>
  <si>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</si>
  <si>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</si>
  <si>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</si>
  <si>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</si>
  <si>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</si>
  <si>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</si>
  <si>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</si>
  <si>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</si>
  <si>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</si>
  <si>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</si>
  <si>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</si>
  <si>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</si>
  <si>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</si>
  <si>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</si>
  <si>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</si>
  <si>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</si>
  <si>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</si>
  <si>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</si>
  <si>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</si>
  <si>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</si>
  <si>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</si>
  <si>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</si>
  <si>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</si>
  <si>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</si>
  <si>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</si>
  <si>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</si>
  <si>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</si>
  <si>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</si>
  <si>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</si>
  <si>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</si>
  <si>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</si>
  <si>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</si>
  <si>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</si>
  <si>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</si>
  <si>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</si>
  <si>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</si>
  <si>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</si>
  <si>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</si>
  <si>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</si>
  <si>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</si>
  <si>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</si>
  <si>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</si>
  <si>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</si>
  <si>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</si>
  <si>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</si>
  <si>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</si>
  <si>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</si>
  <si>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</si>
  <si>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</si>
  <si>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</si>
  <si>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</si>
  <si>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</si>
  <si>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</si>
  <si>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</si>
  <si>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</si>
  <si>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</si>
  <si>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</si>
  <si>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</si>
  <si>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</si>
  <si>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</si>
  <si>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</si>
  <si>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</si>
  <si>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</si>
  <si>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</si>
  <si>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</si>
  <si>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</si>
  <si>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</si>
  <si>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</si>
  <si>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</si>
  <si>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</si>
  <si>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</si>
  <si>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</si>
  <si>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</si>
  <si>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</si>
  <si>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</si>
  <si>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</si>
  <si>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</si>
  <si>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</si>
  <si>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</si>
  <si>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</si>
  <si>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</si>
  <si>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</si>
  <si>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</si>
  <si>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</si>
  <si>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</si>
  <si>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</si>
  <si>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</si>
  <si>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</si>
  <si>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</si>
  <si>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</si>
  <si>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</si>
  <si>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</si>
  <si>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</si>
  <si>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</si>
  <si>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</si>
  <si>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</si>
  <si>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</si>
  <si>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</si>
  <si>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</si>
  <si>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</si>
  <si>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</si>
  <si>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</si>
  <si>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</si>
  <si>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</si>
  <si>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</si>
  <si>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</si>
  <si>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</si>
  <si>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</si>
  <si>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</si>
  <si>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</si>
  <si>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</si>
  <si>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</si>
  <si>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</si>
  <si>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</si>
  <si>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</si>
  <si>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</si>
  <si>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</si>
  <si>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</si>
  <si>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</si>
  <si>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</si>
  <si>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</si>
  <si>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</si>
  <si>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</si>
  <si>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</si>
  <si>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</si>
  <si>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</si>
  <si>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</si>
  <si>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</si>
  <si>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</si>
  <si>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</si>
  <si>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</si>
  <si>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</si>
  <si>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</si>
  <si>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</si>
  <si>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</si>
  <si>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</si>
  <si>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</si>
  <si>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</si>
  <si>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</si>
  <si>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</si>
  <si>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</si>
  <si>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</si>
  <si>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</si>
  <si>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</si>
  <si>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</si>
  <si>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</si>
  <si>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</si>
  <si>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</si>
  <si>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</si>
  <si>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</si>
  <si>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</si>
  <si>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</si>
  <si>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</si>
  <si>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</si>
  <si>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</si>
  <si>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</si>
  <si>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</si>
  <si>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</si>
  <si>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</si>
  <si>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</si>
  <si>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</si>
  <si>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</si>
  <si>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</si>
  <si>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</si>
  <si>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</si>
  <si>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</si>
  <si>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</si>
  <si>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</si>
  <si>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</si>
  <si>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</si>
  <si>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</si>
  <si>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</si>
  <si>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</si>
  <si>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</si>
  <si>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</si>
  <si>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</si>
  <si>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</si>
  <si>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</si>
  <si>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</si>
  <si>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</si>
  <si>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</si>
  <si>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</si>
  <si>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</si>
  <si>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</si>
  <si>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</si>
  <si>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</si>
  <si>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</si>
  <si>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</si>
  <si>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</si>
  <si>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</si>
  <si>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</si>
  <si>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</si>
  <si>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</si>
  <si>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</si>
  <si>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</si>
  <si>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</si>
  <si>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</si>
  <si>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</si>
  <si>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</si>
  <si>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</si>
  <si>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</si>
  <si>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</si>
  <si>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</si>
  <si>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</si>
  <si>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</si>
  <si>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</si>
  <si>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</si>
  <si>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</si>
  <si>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</si>
  <si>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</si>
  <si>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</si>
  <si>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</si>
  <si>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</si>
  <si>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</si>
  <si>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</si>
  <si>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</si>
  <si>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</si>
  <si>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</si>
  <si>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</si>
  <si>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</si>
  <si>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</si>
  <si>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</si>
  <si>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</si>
  <si>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</si>
  <si>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</si>
  <si>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</si>
  <si>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</si>
  <si>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</si>
  <si>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</si>
  <si>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</si>
  <si>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</si>
  <si>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</si>
  <si>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</si>
  <si>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</si>
  <si>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</si>
  <si>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</si>
  <si>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</si>
  <si>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</si>
  <si>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</si>
  <si>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</si>
  <si>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</si>
  <si>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</si>
  <si>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</si>
  <si>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</si>
  <si>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</si>
  <si>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</si>
  <si>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</si>
  <si>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</si>
  <si>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</si>
  <si>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</si>
  <si>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</si>
  <si>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</si>
  <si>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</si>
  <si>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</si>
  <si>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</si>
  <si>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</si>
  <si>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</si>
  <si>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</si>
  <si>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</si>
  <si>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</si>
  <si>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</si>
  <si>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</si>
  <si>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</si>
  <si>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</si>
  <si>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</si>
  <si>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</si>
  <si>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</si>
  <si>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</si>
  <si>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</si>
  <si>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</si>
  <si>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</si>
  <si>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</si>
  <si>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</si>
  <si>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</si>
  <si>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</si>
  <si>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</si>
  <si>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</si>
  <si>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</si>
  <si>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</si>
  <si>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</si>
  <si>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</si>
  <si>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</si>
  <si>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</si>
  <si>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</si>
  <si>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</si>
  <si>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</si>
  <si>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</si>
  <si>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</si>
  <si>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</si>
  <si>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</si>
  <si>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</si>
  <si>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</si>
  <si>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</si>
  <si>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</si>
  <si>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</si>
  <si>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</si>
  <si>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</si>
  <si>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</si>
  <si>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</si>
  <si>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</si>
  <si>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</si>
  <si>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</si>
  <si>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</si>
  <si>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</si>
  <si>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</si>
  <si>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</si>
  <si>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</si>
  <si>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</si>
  <si>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</si>
  <si>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</si>
  <si>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</si>
  <si>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</si>
  <si>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</si>
  <si>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</si>
  <si>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</si>
  <si>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</si>
  <si>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</si>
  <si>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</si>
  <si>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</si>
  <si>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</si>
  <si>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</si>
  <si>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</si>
  <si>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</si>
  <si>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</si>
  <si>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</si>
  <si>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</si>
  <si>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</si>
  <si>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</si>
  <si>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</si>
  <si>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</si>
  <si>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</si>
  <si>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</si>
  <si>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</si>
  <si>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</si>
  <si>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</si>
  <si>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</si>
  <si>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</si>
  <si>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</si>
  <si>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</si>
  <si>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</si>
  <si>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</si>
  <si>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</si>
  <si>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</si>
  <si>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</si>
  <si>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</si>
  <si>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</si>
  <si>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</si>
  <si>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</si>
  <si>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</si>
  <si>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</si>
  <si>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</si>
  <si>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</si>
  <si>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</si>
  <si>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</si>
  <si>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</si>
  <si>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</si>
  <si>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</si>
  <si>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</si>
  <si>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</si>
  <si>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</si>
  <si>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</si>
  <si>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</si>
  <si>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</si>
  <si>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</si>
  <si>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</si>
  <si>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</si>
  <si>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</si>
  <si>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</si>
  <si>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</si>
  <si>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</si>
  <si>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</si>
  <si>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</si>
  <si>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</si>
  <si>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</si>
  <si>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</si>
  <si>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</si>
  <si>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</si>
  <si>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</si>
  <si>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</si>
  <si>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</si>
  <si>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</si>
  <si>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</si>
  <si>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</si>
  <si>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</si>
  <si>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</si>
  <si>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</si>
  <si>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</si>
  <si>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</si>
  <si>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</si>
  <si>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</si>
  <si>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</si>
  <si>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</si>
  <si>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</si>
  <si>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</si>
  <si>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</si>
  <si>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</si>
  <si>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</si>
  <si>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</si>
  <si>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</si>
  <si>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</si>
  <si>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</si>
  <si>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</si>
  <si>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</si>
  <si>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</si>
  <si>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</si>
  <si>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</si>
  <si>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</si>
  <si>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</si>
  <si>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</si>
  <si>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</si>
  <si>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</si>
  <si>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</si>
  <si>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</si>
  <si>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</si>
  <si>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</si>
  <si>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</si>
  <si>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</si>
  <si>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</si>
  <si>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</si>
  <si>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</si>
  <si>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</si>
  <si>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</si>
  <si>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</si>
  <si>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</si>
  <si>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</si>
  <si>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</si>
  <si>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</si>
  <si>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</si>
  <si>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</si>
  <si>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</si>
  <si>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</si>
  <si>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</si>
  <si>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</si>
  <si>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</si>
  <si>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</si>
  <si>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</si>
  <si>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</si>
  <si>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</si>
  <si>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</si>
  <si>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</si>
  <si>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</si>
  <si>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</si>
  <si>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</si>
  <si>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</si>
  <si>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</si>
  <si>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</si>
  <si>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</si>
  <si>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</si>
  <si>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</si>
  <si>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</si>
  <si>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</si>
  <si>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</si>
  <si>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</si>
  <si>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</si>
  <si>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</si>
  <si>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</si>
  <si>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</si>
  <si>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</si>
  <si>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</si>
  <si>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</si>
  <si>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</si>
  <si>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</si>
  <si>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</si>
  <si>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</si>
  <si>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</si>
  <si>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</si>
  <si>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</si>
  <si>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</si>
  <si>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</si>
  <si>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</si>
  <si>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</si>
  <si>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</si>
  <si>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</si>
  <si>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</si>
  <si>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</si>
  <si>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</si>
  <si>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</si>
  <si>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</si>
  <si>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</si>
  <si>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</si>
  <si>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</si>
  <si>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</si>
  <si>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</si>
  <si>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</si>
  <si>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</si>
  <si>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</si>
  <si>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</si>
  <si>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</si>
  <si>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</si>
  <si>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</si>
  <si>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</si>
  <si>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</si>
  <si>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</si>
  <si>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</si>
  <si>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</si>
  <si>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</si>
  <si>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</si>
  <si>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</si>
  <si>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</si>
  <si>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</si>
  <si>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</si>
  <si>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</si>
  <si>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</si>
  <si>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</si>
  <si>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</si>
  <si>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</si>
  <si>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</si>
  <si>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</si>
  <si>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</si>
  <si>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</si>
  <si>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</si>
  <si>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</si>
  <si>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</si>
  <si>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</si>
  <si>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</si>
  <si>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</si>
  <si>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</si>
  <si>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</si>
  <si>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</si>
  <si>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</si>
  <si>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</si>
  <si>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</si>
  <si>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</si>
  <si>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</si>
  <si>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</si>
  <si>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</si>
  <si>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</si>
  <si>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</si>
  <si>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</si>
  <si>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</si>
  <si>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</si>
  <si>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</si>
  <si>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</si>
  <si>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</si>
  <si>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</si>
  <si>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</si>
  <si>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</si>
  <si>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</si>
  <si>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</si>
  <si>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</si>
  <si>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</si>
  <si>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</si>
  <si>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</si>
  <si>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</si>
  <si>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</si>
  <si>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</si>
  <si>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</si>
  <si>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</si>
  <si>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</si>
  <si>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</si>
  <si>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</si>
  <si>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</si>
  <si>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</si>
  <si>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</si>
  <si>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</si>
  <si>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</si>
  <si>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</si>
  <si>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</si>
  <si>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</si>
  <si>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</si>
  <si>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</si>
  <si>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</si>
  <si>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</si>
  <si>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</si>
  <si>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</si>
  <si>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</si>
  <si>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</si>
  <si>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</si>
  <si>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</si>
  <si>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</si>
  <si>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</si>
  <si>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</si>
  <si>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</si>
  <si>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</si>
  <si>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</si>
  <si>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</si>
  <si>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</si>
  <si>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</si>
  <si>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</si>
  <si>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</si>
  <si>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</si>
  <si>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</si>
  <si>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</si>
  <si>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</si>
  <si>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</si>
  <si>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</si>
  <si>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</si>
  <si>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</si>
  <si>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</si>
  <si>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</si>
  <si>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</si>
  <si>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</si>
  <si>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</si>
  <si>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</si>
  <si>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</si>
  <si>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</si>
  <si>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</si>
  <si>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</si>
  <si>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</si>
  <si>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</si>
  <si>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</si>
  <si>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</si>
  <si>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</si>
  <si>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</si>
  <si>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</si>
  <si>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</si>
  <si>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</si>
  <si>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</si>
  <si>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</si>
  <si>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</si>
  <si>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</si>
  <si>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</si>
  <si>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</si>
  <si>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</si>
  <si>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</si>
  <si>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</si>
  <si>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</si>
  <si>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</si>
  <si>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</si>
  <si>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</si>
  <si>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</si>
  <si>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</si>
  <si>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</si>
  <si>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</si>
  <si>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</si>
  <si>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</si>
  <si>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</si>
  <si>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</si>
  <si>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</si>
  <si>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</si>
  <si>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</si>
  <si>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</si>
  <si>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</si>
  <si>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</si>
  <si>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</si>
  <si>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</si>
  <si>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</si>
  <si>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</si>
  <si>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</si>
  <si>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</si>
  <si>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</si>
  <si>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</si>
  <si>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</si>
  <si>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</si>
  <si>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</si>
  <si>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</si>
  <si>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</si>
  <si>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</si>
  <si>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</si>
  <si>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</si>
  <si>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</si>
  <si>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</si>
  <si>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</si>
  <si>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</si>
  <si>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</si>
  <si>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</si>
  <si>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</si>
  <si>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</si>
  <si>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</si>
  <si>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</si>
  <si>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</si>
  <si>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</si>
  <si>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</si>
  <si>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</si>
  <si>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</si>
  <si>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</si>
  <si>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</si>
  <si>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</si>
  <si>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</si>
  <si>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</si>
  <si>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</si>
  <si>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</si>
  <si>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</si>
  <si>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</si>
  <si>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</si>
  <si>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</si>
  <si>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</si>
  <si>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</si>
  <si>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</si>
  <si>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</si>
  <si>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</si>
  <si>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</si>
  <si>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</si>
  <si>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</si>
  <si>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</si>
  <si>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</si>
  <si>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</si>
  <si>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</si>
  <si>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</si>
  <si>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</si>
  <si>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</si>
  <si>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</si>
  <si>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</si>
  <si>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</si>
  <si>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</si>
  <si>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</si>
  <si>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</si>
  <si>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</si>
  <si>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</si>
  <si>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</si>
  <si>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</si>
  <si>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</si>
  <si>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</si>
  <si>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</si>
  <si>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</si>
  <si>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</si>
  <si>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</si>
  <si>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</si>
  <si>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</si>
  <si>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</si>
  <si>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</si>
  <si>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</si>
  <si>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</si>
  <si>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</si>
  <si>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</si>
  <si>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</si>
  <si>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</si>
  <si>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</si>
  <si>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</si>
  <si>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</si>
  <si>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</si>
  <si>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</si>
  <si>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</si>
  <si>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</si>
  <si>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</si>
  <si>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</si>
  <si>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</si>
  <si>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</si>
  <si>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</si>
  <si>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</si>
  <si>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</si>
  <si>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</si>
  <si>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</si>
  <si>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</si>
  <si>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</si>
  <si>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</si>
  <si>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</si>
  <si>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</si>
  <si>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</si>
  <si>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</si>
  <si>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</si>
  <si>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</si>
  <si>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</si>
  <si>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</si>
  <si>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</si>
  <si>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</si>
  <si>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</si>
  <si>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</si>
  <si>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</si>
  <si>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</si>
  <si>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</si>
  <si>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</si>
  <si>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</si>
  <si>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</si>
  <si>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</si>
  <si>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</si>
  <si>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</si>
  <si>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</si>
  <si>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</si>
  <si>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</si>
  <si>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</si>
  <si>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</si>
  <si>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</si>
  <si>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</si>
  <si>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</si>
  <si>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</si>
  <si>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</si>
  <si>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</si>
  <si>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</si>
  <si>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</si>
  <si>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</si>
  <si>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</si>
  <si>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</si>
  <si>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</si>
  <si>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</si>
  <si>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</si>
  <si>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</si>
  <si>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</si>
  <si>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</si>
  <si>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</si>
  <si>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</si>
  <si>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</si>
  <si>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</si>
  <si>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</si>
  <si>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</si>
  <si>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</si>
  <si>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</si>
  <si>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</si>
  <si>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</si>
  <si>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</si>
  <si>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</si>
  <si>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</si>
  <si>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</si>
  <si>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</si>
  <si>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</si>
  <si>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</si>
  <si>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</si>
  <si>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</si>
  <si>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</si>
  <si>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</si>
  <si>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</si>
  <si>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</si>
  <si>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</si>
  <si>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</si>
  <si>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</si>
  <si>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</si>
  <si>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</si>
  <si>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</si>
  <si>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</si>
  <si>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</si>
  <si>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</si>
  <si>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</si>
  <si>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</si>
  <si>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</si>
  <si>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</si>
  <si>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</si>
  <si>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</si>
  <si>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</si>
  <si>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</si>
  <si>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</si>
  <si>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</si>
  <si>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</si>
  <si>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</si>
  <si>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</si>
  <si>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</si>
  <si>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</si>
  <si>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</si>
  <si>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</si>
  <si>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</si>
  <si>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</si>
  <si>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</si>
  <si>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</si>
  <si>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</si>
  <si>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</si>
  <si>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</si>
  <si>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</si>
  <si>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</si>
  <si>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</si>
  <si>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</si>
  <si>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</si>
  <si>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</si>
  <si>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</si>
  <si>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</si>
  <si>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</si>
  <si>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</si>
  <si>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</si>
  <si>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</si>
  <si>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</si>
  <si>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</si>
  <si>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</si>
  <si>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</si>
  <si>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</si>
  <si>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</si>
  <si>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</si>
  <si>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</si>
  <si>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</si>
  <si>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</si>
  <si>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</si>
  <si>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</si>
  <si>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</si>
  <si>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</si>
  <si>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</si>
  <si>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</si>
  <si>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</si>
  <si>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</si>
  <si>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</si>
  <si>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</si>
  <si>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</si>
  <si>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</si>
  <si>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</si>
  <si>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</si>
  <si>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</si>
  <si>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</si>
  <si>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</si>
  <si>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</si>
  <si>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</si>
  <si>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</si>
  <si>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</si>
  <si>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</si>
  <si>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</si>
  <si>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</si>
  <si>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</si>
  <si>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</si>
  <si>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</si>
  <si>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</si>
  <si>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</si>
  <si>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</si>
  <si>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</si>
  <si>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</si>
  <si>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</si>
  <si>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</si>
  <si>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</si>
  <si>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</si>
  <si>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</si>
  <si>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</si>
  <si>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</si>
  <si>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</si>
  <si>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</si>
  <si>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</si>
  <si>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</si>
  <si>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</si>
  <si>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</si>
  <si>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</si>
  <si>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</si>
  <si>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</si>
  <si>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</si>
  <si>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</si>
  <si>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</si>
  <si>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</si>
  <si>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</si>
  <si>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</si>
  <si>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</si>
  <si>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</si>
  <si>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</si>
  <si>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</si>
  <si>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</si>
  <si>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</si>
  <si>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</si>
  <si>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</si>
  <si>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</si>
  <si>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</si>
  <si>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</si>
  <si>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</si>
  <si>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</si>
  <si>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</si>
  <si>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</si>
  <si>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</si>
  <si>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</si>
  <si>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</si>
  <si>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</si>
  <si>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</si>
  <si>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</si>
  <si>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</si>
  <si>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</si>
  <si>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</si>
  <si>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</si>
  <si>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</si>
  <si>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</si>
  <si>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</si>
  <si>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</si>
  <si>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</si>
  <si>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</si>
  <si>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</si>
  <si>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</si>
  <si>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</si>
  <si>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</si>
  <si>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</si>
  <si>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</si>
  <si>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</si>
  <si>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</si>
  <si>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</si>
  <si>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</si>
  <si>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</si>
  <si>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</si>
  <si>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</si>
  <si>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</si>
  <si>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</si>
  <si>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</si>
  <si>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</si>
  <si>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</si>
  <si>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</si>
  <si>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</si>
  <si>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</si>
  <si>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</si>
  <si>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</si>
  <si>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</si>
  <si>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</si>
  <si>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</si>
  <si>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</si>
  <si>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</si>
  <si>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</si>
  <si>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</si>
  <si>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</si>
  <si>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</si>
  <si>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</si>
  <si>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</si>
  <si>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</si>
  <si>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</si>
  <si>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</si>
  <si>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</si>
  <si>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</si>
  <si>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</si>
  <si>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</si>
  <si>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</si>
  <si>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</si>
  <si>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</si>
  <si>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</si>
  <si>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</si>
  <si>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</si>
  <si>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</si>
  <si>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</si>
  <si>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</si>
  <si>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</si>
  <si>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</si>
  <si>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</si>
  <si>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</si>
  <si>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</si>
  <si>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</si>
  <si>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</si>
  <si>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</si>
  <si>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</si>
  <si>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</si>
  <si>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</si>
  <si>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</si>
  <si>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</si>
  <si>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</si>
  <si>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</si>
  <si>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</si>
  <si>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</si>
  <si>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</si>
  <si>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</si>
  <si>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</si>
  <si>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</si>
  <si>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</si>
  <si>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</si>
  <si>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</si>
  <si>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</si>
  <si>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</si>
  <si>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</si>
  <si>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</si>
  <si>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</si>
  <si>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</si>
  <si>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</si>
  <si>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</si>
  <si>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</si>
  <si>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</si>
  <si>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</si>
  <si>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</si>
  <si>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</si>
  <si>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</si>
  <si>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</si>
  <si>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</si>
  <si>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</si>
  <si>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</si>
  <si>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</si>
  <si>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</si>
  <si>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</si>
  <si>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</si>
  <si>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</si>
  <si>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</si>
  <si>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</si>
  <si>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</si>
  <si>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</si>
  <si>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</si>
  <si>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</si>
  <si>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</si>
  <si>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</si>
  <si>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</si>
  <si>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</si>
  <si>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</si>
  <si>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</si>
  <si>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</si>
  <si>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</si>
  <si>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</si>
  <si>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</si>
  <si>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</si>
  <si>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</si>
  <si>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</si>
  <si>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</si>
  <si>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</si>
  <si>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</si>
  <si>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</si>
  <si>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</si>
  <si>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</si>
  <si>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</si>
  <si>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</si>
  <si>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</si>
  <si>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</si>
  <si>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</si>
  <si>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</si>
  <si>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</si>
  <si>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</si>
  <si>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</si>
  <si>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</si>
  <si>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</si>
  <si>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</si>
  <si>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</si>
  <si>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</si>
  <si>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</si>
  <si>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</si>
  <si>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</si>
  <si>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</si>
  <si>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</si>
  <si>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</si>
  <si>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</si>
  <si>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</si>
  <si>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</si>
  <si>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</si>
  <si>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</si>
  <si>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</si>
  <si>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</si>
  <si>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</si>
  <si>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</si>
  <si>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</si>
  <si>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</si>
  <si>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</si>
  <si>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</si>
  <si>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</si>
  <si>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</si>
  <si>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</si>
  <si>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</si>
  <si>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</si>
  <si>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</si>
  <si>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</si>
  <si>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</si>
  <si>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</si>
  <si>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</si>
  <si>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</si>
  <si>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</si>
  <si>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</si>
  <si>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</si>
  <si>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</si>
  <si>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</si>
  <si>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</si>
  <si>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</si>
  <si>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</si>
  <si>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</si>
  <si>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</si>
  <si>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</si>
  <si>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</si>
  <si>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</si>
  <si>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</si>
  <si>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</si>
  <si>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</si>
  <si>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</si>
  <si>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</si>
  <si>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</si>
  <si>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</si>
  <si>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</si>
  <si>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</si>
  <si>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</si>
  <si>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</si>
  <si>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</si>
  <si>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</si>
  <si>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</si>
  <si>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</si>
  <si>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</si>
  <si>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</si>
  <si>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</si>
  <si>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</si>
  <si>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</si>
  <si>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</si>
  <si>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</si>
  <si>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</si>
  <si>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</si>
  <si>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</si>
  <si>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</si>
  <si>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</si>
  <si>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</si>
  <si>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</si>
  <si>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</si>
  <si>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</si>
  <si>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</si>
  <si>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</si>
  <si>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</si>
  <si>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</si>
  <si>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</si>
  <si>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</si>
  <si>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</si>
  <si>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</si>
  <si>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</si>
  <si>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</si>
  <si>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</si>
  <si>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</si>
  <si>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</si>
  <si>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</si>
  <si>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</si>
  <si>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</si>
  <si>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</si>
  <si>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</si>
  <si>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</si>
  <si>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</si>
  <si>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</si>
  <si>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</si>
  <si>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</si>
  <si>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</si>
  <si>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</si>
  <si>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</si>
  <si>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</si>
  <si>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</si>
  <si>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</si>
  <si>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</si>
  <si>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</si>
  <si>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</si>
  <si>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</si>
  <si>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</si>
  <si>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</si>
  <si>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</si>
  <si>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</si>
  <si>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</si>
  <si>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</si>
  <si>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</si>
  <si>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</si>
  <si>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</si>
  <si>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</si>
  <si>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</si>
  <si>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</si>
  <si>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</si>
  <si>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</si>
  <si>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</si>
  <si>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</si>
  <si>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</si>
  <si>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</si>
  <si>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</si>
  <si>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</si>
  <si>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</si>
  <si>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</si>
  <si>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</si>
  <si>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</si>
  <si>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</si>
  <si>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</si>
  <si>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</si>
  <si>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</si>
  <si>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</si>
  <si>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</si>
  <si>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</si>
  <si>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</si>
  <si>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</si>
  <si>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</si>
  <si>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</si>
  <si>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</si>
  <si>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</si>
  <si>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</si>
  <si>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</si>
  <si>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</si>
  <si>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</si>
  <si>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</si>
  <si>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</si>
  <si>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</si>
  <si>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</si>
  <si>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</si>
  <si>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</si>
  <si>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</si>
  <si>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</si>
  <si>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</si>
  <si>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</si>
  <si>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</si>
  <si>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</si>
  <si>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</si>
  <si>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</si>
  <si>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</si>
  <si>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</si>
  <si>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</si>
  <si>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</si>
  <si>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</si>
  <si>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</si>
  <si>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</si>
  <si>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</si>
  <si>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</si>
  <si>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</si>
  <si>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</si>
  <si>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</si>
  <si>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</si>
  <si>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</si>
  <si>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</si>
  <si>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</si>
  <si>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</si>
  <si>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</si>
  <si>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</si>
  <si>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</si>
  <si>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</si>
  <si>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</si>
  <si>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</si>
  <si>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</si>
  <si>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</si>
  <si>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</si>
  <si>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</si>
  <si>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</si>
  <si>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</si>
  <si>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</si>
  <si>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</si>
  <si>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</si>
  <si>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</si>
  <si>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</si>
  <si>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</si>
  <si>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</si>
  <si>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</si>
  <si>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</si>
  <si>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</si>
  <si>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</si>
  <si>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</si>
  <si>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</si>
  <si>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</si>
  <si>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</si>
  <si>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</si>
  <si>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</si>
  <si>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</si>
  <si>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</si>
  <si>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</si>
  <si>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</si>
  <si>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</si>
  <si>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</si>
  <si>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</si>
  <si>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</si>
  <si>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</si>
  <si>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</si>
  <si>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</si>
  <si>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</si>
  <si>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</si>
  <si>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</si>
  <si>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</si>
  <si>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</si>
  <si>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</si>
  <si>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</si>
  <si>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</si>
  <si>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</si>
  <si>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</si>
  <si>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</si>
  <si>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</si>
  <si>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</si>
  <si>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</si>
  <si>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</si>
  <si>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</si>
  <si>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</si>
  <si>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</si>
  <si>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</si>
  <si>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</si>
  <si>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</si>
  <si>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</si>
  <si>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</si>
  <si>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</si>
  <si>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</si>
  <si>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</si>
  <si>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</si>
  <si>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</si>
  <si>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</si>
  <si>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</si>
  <si>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</si>
  <si>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</si>
  <si>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</si>
  <si>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</si>
  <si>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</si>
  <si>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</si>
  <si>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</si>
  <si>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</si>
  <si>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</si>
  <si>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</si>
  <si>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</si>
  <si>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</si>
  <si>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</si>
  <si>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</si>
  <si>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</si>
  <si>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</si>
  <si>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</si>
  <si>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</si>
  <si>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</si>
  <si>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</si>
  <si>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</si>
  <si>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</si>
  <si>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</si>
  <si>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</si>
  <si>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</si>
  <si>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</si>
  <si>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</si>
  <si>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</si>
  <si>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</si>
  <si>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</si>
  <si>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</si>
  <si>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</si>
  <si>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</si>
  <si>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</si>
  <si>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</si>
  <si>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</si>
  <si>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</si>
  <si>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</si>
  <si>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</si>
  <si>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</si>
  <si>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</si>
  <si>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</si>
  <si>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</si>
  <si>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</si>
  <si>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</si>
  <si>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</si>
  <si>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</si>
  <si>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</si>
  <si>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</si>
  <si>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</si>
  <si>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</si>
  <si>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</si>
  <si>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</si>
  <si>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</si>
  <si>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</si>
  <si>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</si>
  <si>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</si>
  <si>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</si>
  <si>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</si>
  <si>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</si>
  <si>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</si>
  <si>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</si>
  <si>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</si>
  <si>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</si>
  <si>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</si>
  <si>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</si>
  <si>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</si>
  <si>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</si>
  <si>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</si>
  <si>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</si>
  <si>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</si>
  <si>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</si>
  <si>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</si>
  <si>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</si>
  <si>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</si>
  <si>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</si>
  <si>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</si>
  <si>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</si>
  <si>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</si>
  <si>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</si>
  <si>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</si>
  <si>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</si>
  <si>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</si>
  <si>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</si>
  <si>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</si>
  <si>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</si>
  <si>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</si>
  <si>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</si>
  <si>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</si>
  <si>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</si>
  <si>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</si>
  <si>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</si>
  <si>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</si>
  <si>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</si>
  <si>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</si>
  <si>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</si>
  <si>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</si>
  <si>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</si>
  <si>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</si>
  <si>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</si>
  <si>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</si>
  <si>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</si>
  <si>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</si>
  <si>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</si>
  <si>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</si>
  <si>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</si>
  <si>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</si>
  <si>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</si>
  <si>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</si>
  <si>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</si>
  <si>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</si>
  <si>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</si>
  <si>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</si>
  <si>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</si>
  <si>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</si>
  <si>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</si>
  <si>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</si>
  <si>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</si>
  <si>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</si>
  <si>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</si>
  <si>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</si>
  <si>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</si>
  <si>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</si>
  <si>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</si>
  <si>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</si>
  <si>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</si>
  <si>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</si>
  <si>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</si>
  <si>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</si>
  <si>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</si>
  <si>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</si>
  <si>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</si>
  <si>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</si>
  <si>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</si>
  <si>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</si>
  <si>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</si>
  <si>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</si>
  <si>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</si>
  <si>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</si>
  <si>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</si>
  <si>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</si>
  <si>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</si>
  <si>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</si>
  <si>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</si>
  <si>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</si>
  <si>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</si>
  <si>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</si>
  <si>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</si>
  <si>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</si>
  <si>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</si>
  <si>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</si>
  <si>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</si>
  <si>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</si>
  <si>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</si>
  <si>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</si>
  <si>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</si>
  <si>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</si>
  <si>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</si>
  <si>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</si>
  <si>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</si>
  <si>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</si>
  <si>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</si>
  <si>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</si>
  <si>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</si>
  <si>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</si>
  <si>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</si>
  <si>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</si>
  <si>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</si>
  <si>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</si>
  <si>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</si>
  <si>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</si>
  <si>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</si>
  <si>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</si>
  <si>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</si>
  <si>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</si>
  <si>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</si>
  <si>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</si>
  <si>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</si>
  <si>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</si>
  <si>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</si>
  <si>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</si>
  <si>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</si>
  <si>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</si>
  <si>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</si>
  <si>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</si>
  <si>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</si>
  <si>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</si>
  <si>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</si>
  <si>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</si>
  <si>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</si>
  <si>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</si>
  <si>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</si>
  <si>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</si>
  <si>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</si>
  <si>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</si>
  <si>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</si>
  <si>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</si>
  <si>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</si>
  <si>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</si>
  <si>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</si>
  <si>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</si>
  <si>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</si>
  <si>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</si>
  <si>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</si>
  <si>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</si>
  <si>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</si>
  <si>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</si>
  <si>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</si>
  <si>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</si>
  <si>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</si>
  <si>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</si>
  <si>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</si>
  <si>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</si>
  <si>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</si>
  <si>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</si>
  <si>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</si>
  <si>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</si>
  <si>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</si>
  <si>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</si>
  <si>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</si>
  <si>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</si>
  <si>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</si>
  <si>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</si>
  <si>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</si>
  <si>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</si>
  <si>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</si>
  <si>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</si>
  <si>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</si>
  <si>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</si>
  <si>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</si>
  <si>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</si>
  <si>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</si>
  <si>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</si>
  <si>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</si>
  <si>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</si>
  <si>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</si>
  <si>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</si>
  <si>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</si>
  <si>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</si>
  <si>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</si>
  <si>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</si>
  <si>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</si>
  <si>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</si>
  <si>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</si>
  <si>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</si>
  <si>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</si>
  <si>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</si>
  <si>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</si>
  <si>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</si>
  <si>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</si>
  <si>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</si>
  <si>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</si>
  <si>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</si>
  <si>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</si>
  <si>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</si>
  <si>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</si>
  <si>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</si>
  <si>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</si>
  <si>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</si>
  <si>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</si>
  <si>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</si>
  <si>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</si>
  <si>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</si>
  <si>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</si>
  <si>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</si>
  <si>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</si>
  <si>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</si>
  <si>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</si>
  <si>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</si>
  <si>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</si>
  <si>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</si>
  <si>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</si>
  <si>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</si>
  <si>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</si>
  <si>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</si>
  <si>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</si>
  <si>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</si>
  <si>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</si>
  <si>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</si>
  <si>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</si>
  <si>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</si>
  <si>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</si>
  <si>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</si>
  <si>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</si>
  <si>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</si>
  <si>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</si>
  <si>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</si>
  <si>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</si>
  <si>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</si>
  <si>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</si>
  <si>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</si>
  <si>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</si>
  <si>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</si>
  <si>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</si>
  <si>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</si>
  <si>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</si>
  <si>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</si>
  <si>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</si>
  <si>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</si>
  <si>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</si>
  <si>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</si>
  <si>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</si>
  <si>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</si>
  <si>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</si>
  <si>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</si>
  <si>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</si>
  <si>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</si>
  <si>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</si>
  <si>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</si>
  <si>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</si>
  <si>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</si>
  <si>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</si>
  <si>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</si>
  <si>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</si>
  <si>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</si>
  <si>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</si>
  <si>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</si>
  <si>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</si>
  <si>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</si>
  <si>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</si>
  <si>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</si>
  <si>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</si>
  <si>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</si>
  <si>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</si>
  <si>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</si>
  <si>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</si>
  <si>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</si>
  <si>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</si>
  <si>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</si>
  <si>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</si>
  <si>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</si>
  <si>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</si>
  <si>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</si>
  <si>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</si>
  <si>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</si>
  <si>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</si>
  <si>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</si>
  <si>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</si>
  <si>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</si>
  <si>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</si>
  <si>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</si>
  <si>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</si>
  <si>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</si>
  <si>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</si>
  <si>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</si>
  <si>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</si>
  <si>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</si>
  <si>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</si>
  <si>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</si>
  <si>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</si>
  <si>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</si>
  <si>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</si>
  <si>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</si>
  <si>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</si>
  <si>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</si>
  <si>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</si>
  <si>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</si>
  <si>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</si>
  <si>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</si>
  <si>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</si>
  <si>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</si>
  <si>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</si>
  <si>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</si>
  <si>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</si>
  <si>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</si>
  <si>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</si>
  <si>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</si>
  <si>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</si>
  <si>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</si>
  <si>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</si>
  <si>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</si>
  <si>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</si>
  <si>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</si>
  <si>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</si>
  <si>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</si>
  <si>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</si>
  <si>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</si>
  <si>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</si>
  <si>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</si>
  <si>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</si>
  <si>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</si>
  <si>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</si>
  <si>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</si>
  <si>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</si>
  <si>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</si>
  <si>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</si>
  <si>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</si>
  <si>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</si>
  <si>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</si>
  <si>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</si>
  <si>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</si>
  <si>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</si>
  <si>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</si>
  <si>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</si>
  <si>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</si>
  <si>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</si>
  <si>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</si>
  <si>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</si>
  <si>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</si>
  <si>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</si>
  <si>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</si>
  <si>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</si>
  <si>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</si>
  <si>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</si>
  <si>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</si>
  <si>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</si>
  <si>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</si>
  <si>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</si>
  <si>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</si>
  <si>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</si>
  <si>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</si>
  <si>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</si>
  <si>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</si>
  <si>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</si>
  <si>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</si>
  <si>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</si>
  <si>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</si>
  <si>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</si>
  <si>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</si>
  <si>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</si>
  <si>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</si>
  <si>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</si>
  <si>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</si>
  <si>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</si>
  <si>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</si>
  <si>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</si>
  <si>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</si>
  <si>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</si>
  <si>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</si>
  <si>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</si>
  <si>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</si>
  <si>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</si>
  <si>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</si>
  <si>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</si>
  <si>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</si>
  <si>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</si>
  <si>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</si>
  <si>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</si>
  <si>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</si>
  <si>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</si>
  <si>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</si>
  <si>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</si>
  <si>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</si>
  <si>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</si>
  <si>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</si>
  <si>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</si>
  <si>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</si>
  <si>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</si>
  <si>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</si>
  <si>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</si>
  <si>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</si>
  <si>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</si>
  <si>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</si>
  <si>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</si>
  <si>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</si>
  <si>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</si>
  <si>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</si>
  <si>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</si>
  <si>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</si>
  <si>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</si>
  <si>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</si>
  <si>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</si>
  <si>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</si>
  <si>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</si>
  <si>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</si>
  <si>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</si>
  <si>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</si>
  <si>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</si>
  <si>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</si>
  <si>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</si>
  <si>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</si>
  <si>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</si>
  <si>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</si>
  <si>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</si>
  <si>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</si>
  <si>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</si>
  <si>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</si>
  <si>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</si>
  <si>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</si>
  <si>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</si>
  <si>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</si>
  <si>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</si>
  <si>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</si>
  <si>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</si>
  <si>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</si>
  <si>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</si>
  <si>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</si>
  <si>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</si>
  <si>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</si>
  <si>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</si>
  <si>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</si>
  <si>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</si>
  <si>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</si>
  <si>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</si>
  <si>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</si>
  <si>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</si>
  <si>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</si>
  <si>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</si>
  <si>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</si>
  <si>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</si>
  <si>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</si>
  <si>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</si>
  <si>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</si>
  <si>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</si>
  <si>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</si>
  <si>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</si>
  <si>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</si>
  <si>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</si>
  <si>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</si>
  <si>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</si>
  <si>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</si>
  <si>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</si>
  <si>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</si>
  <si>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</si>
  <si>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</si>
  <si>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</si>
  <si>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</si>
  <si>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</si>
  <si>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</si>
  <si>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</si>
  <si>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</si>
  <si>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</si>
  <si>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</si>
  <si>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</si>
  <si>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</si>
  <si>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</si>
  <si>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</si>
  <si>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</si>
  <si>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</si>
  <si>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</si>
  <si>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</si>
  <si>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</si>
  <si>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</si>
  <si>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</si>
  <si>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</si>
  <si>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</si>
  <si>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</si>
  <si>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</si>
  <si>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</si>
  <si>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</si>
  <si>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</si>
  <si>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</si>
  <si>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</si>
  <si>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</si>
  <si>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</si>
  <si>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</si>
  <si>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</si>
  <si>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</si>
  <si>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</si>
  <si>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</si>
  <si>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</si>
  <si>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</si>
  <si>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</si>
  <si>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</si>
  <si>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</si>
  <si>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</si>
  <si>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</si>
  <si>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</si>
  <si>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</si>
  <si>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</si>
  <si>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</si>
  <si>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</si>
  <si>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</si>
  <si>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</si>
  <si>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</si>
  <si>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</si>
  <si>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</si>
  <si>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</si>
  <si>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</si>
  <si>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</si>
  <si>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</si>
  <si>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</si>
  <si>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</si>
  <si>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</si>
  <si>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</si>
  <si>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</si>
  <si>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</si>
  <si>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</si>
  <si>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</si>
  <si>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</si>
  <si>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</si>
  <si>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</si>
  <si>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</si>
  <si>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</si>
  <si>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</si>
  <si>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</si>
  <si>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</si>
  <si>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</si>
  <si>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</si>
  <si>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</si>
  <si>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</si>
  <si>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</si>
  <si>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</si>
  <si>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</si>
  <si>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</si>
  <si>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</si>
  <si>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</si>
  <si>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</si>
  <si>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</si>
  <si>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</si>
  <si>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</si>
  <si>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</si>
  <si>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</si>
  <si>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</si>
  <si>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</si>
  <si>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</si>
  <si>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</si>
  <si>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</si>
  <si>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</si>
  <si>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</si>
  <si>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</si>
  <si>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</si>
  <si>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</si>
  <si>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</si>
  <si>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</si>
  <si>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</si>
  <si>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</si>
  <si>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</si>
  <si>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</si>
  <si>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</si>
  <si>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</si>
  <si>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</si>
  <si>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</si>
  <si>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</si>
  <si>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</si>
  <si>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</si>
  <si>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</si>
  <si>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</si>
  <si>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</si>
  <si>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</si>
  <si>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</si>
  <si>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</si>
  <si>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</si>
  <si>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</si>
  <si>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</si>
  <si>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</si>
  <si>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</si>
  <si>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</si>
  <si>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</si>
  <si>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</si>
  <si>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</si>
  <si>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</si>
  <si>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</si>
  <si>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</si>
  <si>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</si>
  <si>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</si>
  <si>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</si>
  <si>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</si>
  <si>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</si>
  <si>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</si>
  <si>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</si>
  <si>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</si>
  <si>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</si>
  <si>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</si>
  <si>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</si>
  <si>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</si>
  <si>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</si>
  <si>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</si>
  <si>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</si>
  <si>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</si>
  <si>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</si>
  <si>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</si>
  <si>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</si>
  <si>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</si>
  <si>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</si>
  <si>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</si>
  <si>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</si>
  <si>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</si>
  <si>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</si>
  <si>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</si>
  <si>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</si>
  <si>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</si>
  <si>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</si>
  <si>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</si>
  <si>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</si>
  <si>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</si>
  <si>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</si>
  <si>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</si>
  <si>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</si>
  <si>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</si>
  <si>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</si>
  <si>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</si>
  <si>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</si>
  <si>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</si>
  <si>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</si>
  <si>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</si>
  <si>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</si>
  <si>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</si>
  <si>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</si>
  <si>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</si>
  <si>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</si>
  <si>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</si>
  <si>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</si>
  <si>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</si>
  <si>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</si>
  <si>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</si>
  <si>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</si>
  <si>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</si>
  <si>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</si>
  <si>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</si>
  <si>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</si>
  <si>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</si>
  <si>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</si>
  <si>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</si>
  <si>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</si>
  <si>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</si>
  <si>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</si>
  <si>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</si>
  <si>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</si>
  <si>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</si>
  <si>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</si>
  <si>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</si>
  <si>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</si>
  <si>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</si>
  <si>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</si>
  <si>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</si>
  <si>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</si>
  <si>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</si>
  <si>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</si>
  <si>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</si>
  <si>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</si>
  <si>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</si>
  <si>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</si>
  <si>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</si>
  <si>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</si>
  <si>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</si>
  <si>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</si>
  <si>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</si>
  <si>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</si>
  <si>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</si>
  <si>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</si>
  <si>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</si>
  <si>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</si>
  <si>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</si>
  <si>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</si>
  <si>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</si>
  <si>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</si>
  <si>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</si>
  <si>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</si>
  <si>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</si>
  <si>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</si>
  <si>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</si>
  <si>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</si>
  <si>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</si>
  <si>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</si>
  <si>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</si>
  <si>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</si>
  <si>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</si>
  <si>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</si>
  <si>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</si>
  <si>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</si>
  <si>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</si>
  <si>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</si>
  <si>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</si>
  <si>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</si>
  <si>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</si>
  <si>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</si>
  <si>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</si>
  <si>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</si>
  <si>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</si>
  <si>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</si>
  <si>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</si>
  <si>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</si>
  <si>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</si>
  <si>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</si>
  <si>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</si>
  <si>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</si>
  <si>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</si>
  <si>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</si>
  <si>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</si>
  <si>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</si>
  <si>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</si>
  <si>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</si>
  <si>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</si>
  <si>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</si>
  <si>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</si>
  <si>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</si>
  <si>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</si>
  <si>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</si>
  <si>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</si>
  <si>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</si>
  <si>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</si>
  <si>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</si>
  <si>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</si>
  <si>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</si>
  <si>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</si>
  <si>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</si>
  <si>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</si>
  <si>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</si>
  <si>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</si>
  <si>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</si>
  <si>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</si>
  <si>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</si>
  <si>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</si>
  <si>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</si>
  <si>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</si>
  <si>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</si>
  <si>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</si>
  <si>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</si>
  <si>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</si>
  <si>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</si>
  <si>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</si>
  <si>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</si>
  <si>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</si>
  <si>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</si>
  <si>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</si>
  <si>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</si>
  <si>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</si>
  <si>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</si>
  <si>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</si>
  <si>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</si>
  <si>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</si>
  <si>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</si>
  <si>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</si>
  <si>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</si>
  <si>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</si>
  <si>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</si>
  <si>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</si>
  <si>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</si>
  <si>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</si>
  <si>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</si>
  <si>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</si>
  <si>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</si>
  <si>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</si>
  <si>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</si>
  <si>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</si>
  <si>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</si>
  <si>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</si>
  <si>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</si>
  <si>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</si>
  <si>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</si>
  <si>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</si>
  <si>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</si>
  <si>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</si>
  <si>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</si>
  <si>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</si>
  <si>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</si>
  <si>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</si>
  <si>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</si>
  <si>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</si>
  <si>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</si>
  <si>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</si>
  <si>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</si>
  <si>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</si>
  <si>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</si>
  <si>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</si>
  <si>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</si>
  <si>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</si>
  <si>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</si>
  <si>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</si>
  <si>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</si>
  <si>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</si>
  <si>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</si>
  <si>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</si>
  <si>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</si>
  <si>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</si>
  <si>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</si>
  <si>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</si>
  <si>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</si>
  <si>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</si>
  <si>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</si>
  <si>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</si>
  <si>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</si>
  <si>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</si>
  <si>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</si>
  <si>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</si>
  <si>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</si>
  <si>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</si>
  <si>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</si>
  <si>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</si>
  <si>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</si>
  <si>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</si>
  <si>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</si>
  <si>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</si>
  <si>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</si>
  <si>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</si>
  <si>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</si>
  <si>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</si>
  <si>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</si>
  <si>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</si>
  <si>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</si>
  <si>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</si>
  <si>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</si>
  <si>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</si>
  <si>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</si>
  <si>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</si>
  <si>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</si>
  <si>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</si>
  <si>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</si>
  <si>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</si>
  <si>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</si>
  <si>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</si>
  <si>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</si>
  <si>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</si>
  <si>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</si>
  <si>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</si>
  <si>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</si>
  <si>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</si>
  <si>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</si>
  <si>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</si>
  <si>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</si>
  <si>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</si>
  <si>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</si>
  <si>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</si>
  <si>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</si>
  <si>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</si>
  <si>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</si>
  <si>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</si>
  <si>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</si>
  <si>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</si>
  <si>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</si>
  <si>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</si>
  <si>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</si>
  <si>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</si>
  <si>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</si>
  <si>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</si>
  <si>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</si>
  <si>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</si>
  <si>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</si>
  <si>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</si>
  <si>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</si>
  <si>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</si>
  <si>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</si>
  <si>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</si>
  <si>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</si>
  <si>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</si>
  <si>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</si>
  <si>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</si>
  <si>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</si>
  <si>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</si>
  <si>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</si>
  <si>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</si>
  <si>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</si>
  <si>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</si>
  <si>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</si>
  <si>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</si>
  <si>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</si>
  <si>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</si>
  <si>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</si>
  <si>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</si>
  <si>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</si>
  <si>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</si>
  <si>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</si>
  <si>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</si>
  <si>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</si>
  <si>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</si>
  <si>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</si>
  <si>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</si>
  <si>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</si>
  <si>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</si>
  <si>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</si>
  <si>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</si>
  <si>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</si>
  <si>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</si>
  <si>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</si>
  <si>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</si>
  <si>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</si>
  <si>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</si>
  <si>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</si>
  <si>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</si>
  <si>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</si>
  <si>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</si>
  <si>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</si>
  <si>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</si>
  <si>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</si>
  <si>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</si>
  <si>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</si>
  <si>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</si>
  <si>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</si>
  <si>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</si>
  <si>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</si>
  <si>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</si>
  <si>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</si>
  <si>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</si>
  <si>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</si>
  <si>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</si>
  <si>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</si>
  <si>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</si>
  <si>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</si>
  <si>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</si>
  <si>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</si>
  <si>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</si>
  <si>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</si>
  <si>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</si>
  <si>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</si>
  <si>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</si>
  <si>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</si>
  <si>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</si>
  <si>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</si>
  <si>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</si>
  <si>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</si>
  <si>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</si>
  <si>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</si>
  <si>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</si>
  <si>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</si>
  <si>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</si>
  <si>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</si>
  <si>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</si>
  <si>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</si>
  <si>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</si>
  <si>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</si>
  <si>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</si>
  <si>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</si>
  <si>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</si>
  <si>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</si>
  <si>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</si>
  <si>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</si>
  <si>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</si>
  <si>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</si>
  <si>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</si>
  <si>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</si>
  <si>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</si>
  <si>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</si>
  <si>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</si>
  <si>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</si>
  <si>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</si>
  <si>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</si>
  <si>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</si>
  <si>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</si>
  <si>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</si>
  <si>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</si>
  <si>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</si>
  <si>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</si>
  <si>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</si>
  <si>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</si>
  <si>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</si>
  <si>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</si>
  <si>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</si>
  <si>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</si>
  <si>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</si>
  <si>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</si>
  <si>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</si>
  <si>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</si>
  <si>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</si>
  <si>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</si>
  <si>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</si>
  <si>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</si>
  <si>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</si>
  <si>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</si>
  <si>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</si>
  <si>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</si>
  <si>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</si>
  <si>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</si>
  <si>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</si>
  <si>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</si>
  <si>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</si>
  <si>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</si>
  <si>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</si>
  <si>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</si>
  <si>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</si>
  <si>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</si>
  <si>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</si>
  <si>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</si>
  <si>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</si>
  <si>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</si>
  <si>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</si>
  <si>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</si>
  <si>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</si>
  <si>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</si>
  <si>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</si>
  <si>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</si>
  <si>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</si>
  <si>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</si>
  <si>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</si>
  <si>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</si>
  <si>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</si>
  <si>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</si>
  <si>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</si>
  <si>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</si>
  <si>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</si>
  <si>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</si>
  <si>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</si>
  <si>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</si>
  <si>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</si>
  <si>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</si>
  <si>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</si>
  <si>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</si>
  <si>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</si>
  <si>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</si>
  <si>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</si>
  <si>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</si>
  <si>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</si>
  <si>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</si>
  <si>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</si>
  <si>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</si>
  <si>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</si>
  <si>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</si>
  <si>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</si>
  <si>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</si>
  <si>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</si>
  <si>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</si>
  <si>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</si>
  <si>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</si>
  <si>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</si>
  <si>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</si>
  <si>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</si>
  <si>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</si>
  <si>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</si>
  <si>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</si>
  <si>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</si>
  <si>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</si>
  <si>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</si>
  <si>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</si>
  <si>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</si>
  <si>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</si>
  <si>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</si>
  <si>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</si>
  <si>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</si>
  <si>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</si>
  <si>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</si>
  <si>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</si>
  <si>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</si>
  <si>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</si>
  <si>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</si>
  <si>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</si>
  <si>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</si>
  <si>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</si>
  <si>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</si>
  <si>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</si>
  <si>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</si>
  <si>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</si>
  <si>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</si>
  <si>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</si>
  <si>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</si>
  <si>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</si>
  <si>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</si>
  <si>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</si>
  <si>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</si>
  <si>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</si>
  <si>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</si>
  <si>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</si>
  <si>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</si>
  <si>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</si>
  <si>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</si>
  <si>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</si>
  <si>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</si>
  <si>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</si>
  <si>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</si>
  <si>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</si>
  <si>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</si>
  <si>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</si>
  <si>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</si>
  <si>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</si>
  <si>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</si>
  <si>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</si>
  <si>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</si>
  <si>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</si>
  <si>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</si>
  <si>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</si>
  <si>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</si>
  <si>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</si>
  <si>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</si>
  <si>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</si>
  <si>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</si>
  <si>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</si>
  <si>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</si>
  <si>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</si>
  <si>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</si>
  <si>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</si>
  <si>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</si>
  <si>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</si>
  <si>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</si>
  <si>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</si>
  <si>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</si>
  <si>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</si>
  <si>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</si>
  <si>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</si>
  <si>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</si>
  <si>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</si>
  <si>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</si>
  <si>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</si>
  <si>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</si>
  <si>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</si>
  <si>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</si>
  <si>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</si>
  <si>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</si>
  <si>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</si>
  <si>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</si>
  <si>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</si>
  <si>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</si>
  <si>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</si>
  <si>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</si>
  <si>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</si>
  <si>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</si>
  <si>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</si>
  <si>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</si>
  <si>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</si>
  <si>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</si>
  <si>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</si>
  <si>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</si>
  <si>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</si>
  <si>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</si>
  <si>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</si>
  <si>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</si>
  <si>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</si>
  <si>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</si>
  <si>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</si>
  <si>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</si>
  <si>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</si>
  <si>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</si>
  <si>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</si>
  <si>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</si>
  <si>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</si>
  <si>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</si>
  <si>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</si>
  <si>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</si>
  <si>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</si>
  <si>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</si>
  <si>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</si>
  <si>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</si>
  <si>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</si>
  <si>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</si>
  <si>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</si>
  <si>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</si>
  <si>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</si>
  <si>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</si>
  <si>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</si>
  <si>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</si>
  <si>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</si>
  <si>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</si>
  <si>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</si>
  <si>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</si>
  <si>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</si>
  <si>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</si>
  <si>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</si>
  <si>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</si>
  <si>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</si>
  <si>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</si>
  <si>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</si>
  <si>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</si>
  <si>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</si>
  <si>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</si>
  <si>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</si>
  <si>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</si>
  <si>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</si>
  <si>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</si>
  <si>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</si>
  <si>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</si>
  <si>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</si>
  <si>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</si>
  <si>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</si>
  <si>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</si>
  <si>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</si>
  <si>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</si>
  <si>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</si>
  <si>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</si>
  <si>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</si>
  <si>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</si>
  <si>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</si>
  <si>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</si>
  <si>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</si>
  <si>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</si>
  <si>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</si>
  <si>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</si>
  <si>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</si>
  <si>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</si>
  <si>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</si>
  <si>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</si>
  <si>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</si>
  <si>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</si>
  <si>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</si>
  <si>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</si>
  <si>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</si>
  <si>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</si>
  <si>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</si>
  <si>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</si>
  <si>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</si>
  <si>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</si>
  <si>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</si>
  <si>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</si>
  <si>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</si>
  <si>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</si>
  <si>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</si>
  <si>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</si>
  <si>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</si>
  <si>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</si>
  <si>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</si>
  <si>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</si>
  <si>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</si>
  <si>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</si>
  <si>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</si>
  <si>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</si>
  <si>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</si>
  <si>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</si>
  <si>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</si>
  <si>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</si>
  <si>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</si>
  <si>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</si>
  <si>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</si>
  <si>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</si>
  <si>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</si>
  <si>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</si>
  <si>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</si>
  <si>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</si>
  <si>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</si>
  <si>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</si>
  <si>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</si>
  <si>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</si>
  <si>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</si>
  <si>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</si>
  <si>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</si>
  <si>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</si>
  <si>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</si>
  <si>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</si>
  <si>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</si>
  <si>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</si>
  <si>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</si>
  <si>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</si>
  <si>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</si>
  <si>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</si>
  <si>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</si>
  <si>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</si>
  <si>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</si>
  <si>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</si>
  <si>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</si>
  <si>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</si>
  <si>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</si>
  <si>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</si>
  <si>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</si>
  <si>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</si>
  <si>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</si>
  <si>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</si>
  <si>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</si>
  <si>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</si>
  <si>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</si>
  <si>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</si>
  <si>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</si>
  <si>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</si>
  <si>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</si>
  <si>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</si>
  <si>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</si>
  <si>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</si>
  <si>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</si>
  <si>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</si>
  <si>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</si>
  <si>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</si>
  <si>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</si>
  <si>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</si>
  <si>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</si>
  <si>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</si>
  <si>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</si>
  <si>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</si>
  <si>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</si>
  <si>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</si>
  <si>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</si>
  <si>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</si>
  <si>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</si>
  <si>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</si>
  <si>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</si>
  <si>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</si>
  <si>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</si>
  <si>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</si>
  <si>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</si>
  <si>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</si>
  <si>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</si>
  <si>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</si>
  <si>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</si>
  <si>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</si>
  <si>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</si>
  <si>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</si>
  <si>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</si>
  <si>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</si>
  <si>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</si>
  <si>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</si>
  <si>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</si>
  <si>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</si>
  <si>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</si>
  <si>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</si>
  <si>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</si>
  <si>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</si>
  <si>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</si>
  <si>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</si>
  <si>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</si>
  <si>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</si>
  <si>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</si>
  <si>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</si>
  <si>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</si>
  <si>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</si>
  <si>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</si>
  <si>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</si>
  <si>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</si>
  <si>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</si>
  <si>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</si>
  <si>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</si>
  <si>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</si>
  <si>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</si>
  <si>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</si>
  <si>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</si>
  <si>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</si>
  <si>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</si>
  <si>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</si>
  <si>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</si>
  <si>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</si>
  <si>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</si>
  <si>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</si>
  <si>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</si>
  <si>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</si>
  <si>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</si>
  <si>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</si>
  <si>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</si>
  <si>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</si>
  <si>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</si>
  <si>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</si>
  <si>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</si>
  <si>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</si>
  <si>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</si>
  <si>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</si>
  <si>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</si>
  <si>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</si>
  <si>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</si>
  <si>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</si>
  <si>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</si>
  <si>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</si>
  <si>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</si>
  <si>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</si>
  <si>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</si>
  <si>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</si>
  <si>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</si>
  <si>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</si>
  <si>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</si>
  <si>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</si>
  <si>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</si>
  <si>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</si>
  <si>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</si>
  <si>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</si>
  <si>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</si>
  <si>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</si>
  <si>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</si>
  <si>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</si>
  <si>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</si>
  <si>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</si>
  <si>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</si>
  <si>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</si>
  <si>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</si>
  <si>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</si>
  <si>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</si>
  <si>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</si>
  <si>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</si>
  <si>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</si>
  <si>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</si>
  <si>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</si>
  <si>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</si>
  <si>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</si>
  <si>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</si>
  <si>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</si>
  <si>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</si>
  <si>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</si>
  <si>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</si>
  <si>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</si>
  <si>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</si>
  <si>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</si>
  <si>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</si>
  <si>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</si>
  <si>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</si>
  <si>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</si>
  <si>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</si>
  <si>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</si>
  <si>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</si>
  <si>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</si>
  <si>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</si>
  <si>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</si>
  <si>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</si>
  <si>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</si>
  <si>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</si>
  <si>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</si>
  <si>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</si>
  <si>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</si>
  <si>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</si>
  <si>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</si>
  <si>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</si>
  <si>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</si>
  <si>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</si>
  <si>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</si>
  <si>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</si>
  <si>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</si>
  <si>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</si>
  <si>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</si>
  <si>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</si>
  <si>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</si>
  <si>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</si>
  <si>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</si>
  <si>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</si>
  <si>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</si>
  <si>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</si>
  <si>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</si>
  <si>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</si>
  <si>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</si>
  <si>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</si>
  <si>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</si>
  <si>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</si>
  <si>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</si>
  <si>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</si>
  <si>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</si>
  <si>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</si>
  <si>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</si>
  <si>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</si>
  <si>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</si>
  <si>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</si>
  <si>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</si>
  <si>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</si>
  <si>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</si>
  <si>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</si>
  <si>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</si>
  <si>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</si>
  <si>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</si>
  <si>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</si>
  <si>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</si>
  <si>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</si>
  <si>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</si>
  <si>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</si>
  <si>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</si>
  <si>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</si>
  <si>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</si>
  <si>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</si>
  <si>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</si>
  <si>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</si>
  <si>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</si>
  <si>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</si>
  <si>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</si>
  <si>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</si>
  <si>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</si>
  <si>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</si>
  <si>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</si>
  <si>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</si>
  <si>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</si>
  <si>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</si>
  <si>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</si>
  <si>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</si>
  <si>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</si>
  <si>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</si>
  <si>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</si>
  <si>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</si>
  <si>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</si>
  <si>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</si>
  <si>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</si>
  <si>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</si>
  <si>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</si>
  <si>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</si>
  <si>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</si>
  <si>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</si>
  <si>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</si>
  <si>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</si>
  <si>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</si>
  <si>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</si>
  <si>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</si>
  <si>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</si>
  <si>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</si>
  <si>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</si>
  <si>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</si>
  <si>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</si>
  <si>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</si>
  <si>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</si>
  <si>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</si>
  <si>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</si>
  <si>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</si>
  <si>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</si>
  <si>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</si>
  <si>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</si>
  <si>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</si>
  <si>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</si>
  <si>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</si>
  <si>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</si>
  <si>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</si>
  <si>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</si>
  <si>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</si>
  <si>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</si>
  <si>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</si>
  <si>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</si>
  <si>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</si>
  <si>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</si>
  <si>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</si>
  <si>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</si>
  <si>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</si>
  <si>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</si>
  <si>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</si>
  <si>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</si>
  <si>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</si>
  <si>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</si>
  <si>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</si>
  <si>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</si>
  <si>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</si>
  <si>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</si>
  <si>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</si>
  <si>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</si>
  <si>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</si>
  <si>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</si>
  <si>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</si>
  <si>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</si>
  <si>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</si>
  <si>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</si>
  <si>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</si>
  <si>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</si>
  <si>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</si>
  <si>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</si>
  <si>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</si>
  <si>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</si>
  <si>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</si>
  <si>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</si>
  <si>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</si>
  <si>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</si>
  <si>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</si>
  <si>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</si>
  <si>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</si>
  <si>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</si>
  <si>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</si>
  <si>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</si>
  <si>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</si>
  <si>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</si>
  <si>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</si>
  <si>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</si>
  <si>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</si>
  <si>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</si>
  <si>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</si>
  <si>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</si>
  <si>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</si>
  <si>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</si>
  <si>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</si>
  <si>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</si>
  <si>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</si>
  <si>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</si>
  <si>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</si>
  <si>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</si>
  <si>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</si>
  <si>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</si>
  <si>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</si>
  <si>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</si>
  <si>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</si>
  <si>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</si>
  <si>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</si>
  <si>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</si>
  <si>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</si>
  <si>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</si>
  <si>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</si>
  <si>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</si>
  <si>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</si>
  <si>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</si>
  <si>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</si>
  <si>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</si>
  <si>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</si>
  <si>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</si>
  <si>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</si>
  <si>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</si>
  <si>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</si>
  <si>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</si>
  <si>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</si>
  <si>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</si>
  <si>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</si>
  <si>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</si>
  <si>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</si>
  <si>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</si>
  <si>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</si>
  <si>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</si>
  <si>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</si>
  <si>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</si>
  <si>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</si>
  <si>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</si>
  <si>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</si>
  <si>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</si>
  <si>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</si>
  <si>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</si>
  <si>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</si>
  <si>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</si>
  <si>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</si>
  <si>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</si>
  <si>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</si>
  <si>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</si>
  <si>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</si>
  <si>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</si>
  <si>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</si>
  <si>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</si>
  <si>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</si>
  <si>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</si>
  <si>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</si>
  <si>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</si>
  <si>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</si>
  <si>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</si>
  <si>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</si>
  <si>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</si>
  <si>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</si>
  <si>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</si>
  <si>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</si>
  <si>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</si>
  <si>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</si>
  <si>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</si>
  <si>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</si>
  <si>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</si>
  <si>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</si>
  <si>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</si>
  <si>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</si>
  <si>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</si>
  <si>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</si>
  <si>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</si>
  <si>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</si>
  <si>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</si>
  <si>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</si>
  <si>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</si>
  <si>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</si>
  <si>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</si>
  <si>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</si>
  <si>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</si>
  <si>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</si>
  <si>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</si>
  <si>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</si>
  <si>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</si>
  <si>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</si>
  <si>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</si>
  <si>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</si>
  <si>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</si>
  <si>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</si>
  <si>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</si>
  <si>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</si>
  <si>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</si>
  <si>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</si>
  <si>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</si>
  <si>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</si>
  <si>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</si>
  <si>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</si>
  <si>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</si>
  <si>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</si>
  <si>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</si>
  <si>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</si>
  <si>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</si>
  <si>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</si>
  <si>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</si>
  <si>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</si>
  <si>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</si>
  <si>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</si>
  <si>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</si>
  <si>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</si>
  <si>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</si>
  <si>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</si>
  <si>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</si>
  <si>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</si>
  <si>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</si>
  <si>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</si>
  <si>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</si>
  <si>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</si>
  <si>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</si>
  <si>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</si>
  <si>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</si>
  <si>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</si>
  <si>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</si>
  <si>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</si>
  <si>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</si>
  <si>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</si>
  <si>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</si>
  <si>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</si>
  <si>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</si>
  <si>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</si>
  <si>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</si>
  <si>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</si>
  <si>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</si>
  <si>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</si>
  <si>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</si>
  <si>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</si>
  <si>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</si>
  <si>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</si>
  <si>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</si>
  <si>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</si>
  <si>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</si>
  <si>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</si>
  <si>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</si>
  <si>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</si>
  <si>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</si>
  <si>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</si>
  <si>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</si>
  <si>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</si>
  <si>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</si>
  <si>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</si>
  <si>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</si>
  <si>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</si>
  <si>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</si>
  <si>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</si>
  <si>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</si>
  <si>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</si>
  <si>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</si>
  <si>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</si>
  <si>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</si>
  <si>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</si>
  <si>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</si>
  <si>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</si>
  <si>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</si>
  <si>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</si>
  <si>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</si>
  <si>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</si>
  <si>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</si>
  <si>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</si>
  <si>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</si>
  <si>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</si>
  <si>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</si>
  <si>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</si>
  <si>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</si>
  <si>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</si>
  <si>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</si>
  <si>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</si>
  <si>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</si>
  <si>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</si>
  <si>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</si>
  <si>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</si>
  <si>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</si>
  <si>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</si>
  <si>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</si>
  <si>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</si>
  <si>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</si>
  <si>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</si>
  <si>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</si>
  <si>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</si>
  <si>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</si>
  <si>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</si>
  <si>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</si>
  <si>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</si>
  <si>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</si>
  <si>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</si>
  <si>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</si>
  <si>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</si>
  <si>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</si>
  <si>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</si>
  <si>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</si>
  <si>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</si>
  <si>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</si>
  <si>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</si>
  <si>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</si>
  <si>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</si>
  <si>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</si>
  <si>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</si>
  <si>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</si>
  <si>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</si>
  <si>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</si>
  <si>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</si>
  <si>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</si>
  <si>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</si>
  <si>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</si>
  <si>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</si>
  <si>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</si>
  <si>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</si>
  <si>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</si>
  <si>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</si>
  <si>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</si>
  <si>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</si>
  <si>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</si>
  <si>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</si>
  <si>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</si>
  <si>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</si>
  <si>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</si>
  <si>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</si>
  <si>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</si>
  <si>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</si>
  <si>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</si>
  <si>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</si>
  <si>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</si>
  <si>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</si>
  <si>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</si>
  <si>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</si>
  <si>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</si>
  <si>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</si>
  <si>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</si>
  <si>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</si>
  <si>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</si>
  <si>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</si>
  <si>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</si>
  <si>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</si>
  <si>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</si>
  <si>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</si>
  <si>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</si>
  <si>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</si>
  <si>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</si>
  <si>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</si>
  <si>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</si>
  <si>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</si>
  <si>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</si>
  <si>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</si>
  <si>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</si>
  <si>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</si>
  <si>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</si>
  <si>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</si>
  <si>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</si>
  <si>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</si>
  <si>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</si>
  <si>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</si>
  <si>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</si>
  <si>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</si>
  <si>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</si>
  <si>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</si>
  <si>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</si>
  <si>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</si>
  <si>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</si>
  <si>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</si>
  <si>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</si>
  <si>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</si>
  <si>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</si>
  <si>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</si>
  <si>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</si>
  <si>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</si>
  <si>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</si>
  <si>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</si>
  <si>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</si>
  <si>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</si>
  <si>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</si>
  <si>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</si>
  <si>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</si>
  <si>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</si>
  <si>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</si>
  <si>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</si>
  <si>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</si>
  <si>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</si>
  <si>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</si>
  <si>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</si>
  <si>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</si>
  <si>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</si>
  <si>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</si>
  <si>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</si>
  <si>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</si>
  <si>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</si>
  <si>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</si>
  <si>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</si>
  <si>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</si>
  <si>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</si>
  <si>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</si>
  <si>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</si>
  <si>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</si>
  <si>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</si>
  <si>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</si>
  <si>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</si>
  <si>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</si>
  <si>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</si>
  <si>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</si>
  <si>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</si>
  <si>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</si>
  <si>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</si>
  <si>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</si>
  <si>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</si>
  <si>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</si>
  <si>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</si>
  <si>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</si>
  <si>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</si>
  <si>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</si>
  <si>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</si>
  <si>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</si>
  <si>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</si>
  <si>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</si>
  <si>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</si>
  <si>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</si>
  <si>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</si>
  <si>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</si>
  <si>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</si>
  <si>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</si>
  <si>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</si>
  <si>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</si>
  <si>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</si>
  <si>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</si>
  <si>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</si>
  <si>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</si>
  <si>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</si>
  <si>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</si>
  <si>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</si>
  <si>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</si>
  <si>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</si>
  <si>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</si>
  <si>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</si>
  <si>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</si>
  <si>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</si>
  <si>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</si>
  <si>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</si>
  <si>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</si>
  <si>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</si>
  <si>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</si>
  <si>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</si>
  <si>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</si>
  <si>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</si>
  <si>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</si>
  <si>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</si>
  <si>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</si>
  <si>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</si>
  <si>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</si>
  <si>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</si>
  <si>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</si>
  <si>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</si>
  <si>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</si>
  <si>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</si>
  <si>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</si>
  <si>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</si>
  <si>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</si>
  <si>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</si>
  <si>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</si>
  <si>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</si>
  <si>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</si>
  <si>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</si>
  <si>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</si>
  <si>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</si>
  <si>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</si>
  <si>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</si>
  <si>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</si>
  <si>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</si>
  <si>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</si>
  <si>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</si>
  <si>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</si>
  <si>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</si>
  <si>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</si>
  <si>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</si>
  <si>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</si>
  <si>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</si>
  <si>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</si>
  <si>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</si>
  <si>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</si>
  <si>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</si>
  <si>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</si>
  <si>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</si>
  <si>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</si>
  <si>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</si>
  <si>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</si>
  <si>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</si>
  <si>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</si>
  <si>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</si>
  <si>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</si>
  <si>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</si>
  <si>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</si>
  <si>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</si>
  <si>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</si>
  <si>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</si>
  <si>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</si>
  <si>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</si>
  <si>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</si>
  <si>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</si>
  <si>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</si>
  <si>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</si>
  <si>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</si>
  <si>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</si>
  <si>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</si>
  <si>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</si>
  <si>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</si>
  <si>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</si>
  <si>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</si>
  <si>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</si>
  <si>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</si>
  <si>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</si>
  <si>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</si>
  <si>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</si>
  <si>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</si>
  <si>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</si>
  <si>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</si>
  <si>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</si>
  <si>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</si>
  <si>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</si>
  <si>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</si>
  <si>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</si>
  <si>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</si>
  <si>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</si>
  <si>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</si>
  <si>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</si>
  <si>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</si>
  <si>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</si>
  <si>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</si>
  <si>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</si>
  <si>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</si>
  <si>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</si>
  <si>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</si>
  <si>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</si>
  <si>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</si>
  <si>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</si>
  <si>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</si>
  <si>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</si>
  <si>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</si>
  <si>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</si>
  <si>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</si>
  <si>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</si>
  <si>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</si>
  <si>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</si>
  <si>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</si>
  <si>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</si>
  <si>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</si>
  <si>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</si>
  <si>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</si>
  <si>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</si>
  <si>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</si>
  <si>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</si>
  <si>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</si>
  <si>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</si>
  <si>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</si>
  <si>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</si>
  <si>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</si>
  <si>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</si>
  <si>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</si>
  <si>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</si>
  <si>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</si>
  <si>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</si>
  <si>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</si>
  <si>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</si>
  <si>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</si>
  <si>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</si>
  <si>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</si>
  <si>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</si>
  <si>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</si>
  <si>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</si>
  <si>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</si>
  <si>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</si>
  <si>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</si>
  <si>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</si>
  <si>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</si>
  <si>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</si>
  <si>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</si>
  <si>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</si>
  <si>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</si>
  <si>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</si>
  <si>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</si>
  <si>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</si>
  <si>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</si>
  <si>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</si>
  <si>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</si>
  <si>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</si>
  <si>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</si>
  <si>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</si>
  <si>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</si>
  <si>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</si>
  <si>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</si>
  <si>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</si>
  <si>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</si>
  <si>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</si>
  <si>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</si>
  <si>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</si>
  <si>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</si>
  <si>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</si>
  <si>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</si>
  <si>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</si>
  <si>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</si>
  <si>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</si>
  <si>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</si>
  <si>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</si>
  <si>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</si>
  <si>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</si>
  <si>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</si>
  <si>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</si>
  <si>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</si>
  <si>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</si>
  <si>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</si>
  <si>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</si>
  <si>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</si>
  <si>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</si>
  <si>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</si>
  <si>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</si>
  <si>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</si>
  <si>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</si>
  <si>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</si>
  <si>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</si>
  <si>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</si>
  <si>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</si>
  <si>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</si>
  <si>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</si>
  <si>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</si>
  <si>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</si>
  <si>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</si>
  <si>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</si>
  <si>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</si>
  <si>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</si>
  <si>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</si>
  <si>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</si>
  <si>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</si>
  <si>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</si>
  <si>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</si>
  <si>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</si>
  <si>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</si>
  <si>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</si>
  <si>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</si>
  <si>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</si>
  <si>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</si>
  <si>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</si>
  <si>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</si>
  <si>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</si>
  <si>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</si>
  <si>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</si>
  <si>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</si>
  <si>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</si>
  <si>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</si>
  <si>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</si>
  <si>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</si>
  <si>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</si>
  <si>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</si>
  <si>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</si>
  <si>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</si>
  <si>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</si>
  <si>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</si>
  <si>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</si>
  <si>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</si>
  <si>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</si>
  <si>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</si>
  <si>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</si>
  <si>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</si>
  <si>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</si>
  <si>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</si>
  <si>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</si>
  <si>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</si>
  <si>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</si>
  <si>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</si>
  <si>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</si>
  <si>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</si>
  <si>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</si>
  <si>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</si>
  <si>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</si>
  <si>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</si>
  <si>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</si>
  <si>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</si>
  <si>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</si>
  <si>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</si>
  <si>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</si>
  <si>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</si>
  <si>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</si>
  <si>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</si>
  <si>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</si>
  <si>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</si>
  <si>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</si>
  <si>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</si>
  <si>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</si>
  <si>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</si>
  <si>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</si>
  <si>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</si>
  <si>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</si>
  <si>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</si>
  <si>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</si>
  <si>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</si>
  <si>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</si>
  <si>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</si>
  <si>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</si>
  <si>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</si>
  <si>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</si>
  <si>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</si>
  <si>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</si>
  <si>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</si>
  <si>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</si>
  <si>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</si>
  <si>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</si>
  <si>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</si>
  <si>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</si>
  <si>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</si>
  <si>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</si>
  <si>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</si>
  <si>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</si>
  <si>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</si>
  <si>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</si>
  <si>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</si>
  <si>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</si>
  <si>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</si>
  <si>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</si>
  <si>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</si>
  <si>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</si>
  <si>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</si>
  <si>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</si>
  <si>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</si>
  <si>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</si>
  <si>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</si>
  <si>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</si>
  <si>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</si>
  <si>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</si>
  <si>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</si>
  <si>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</si>
  <si>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</si>
  <si>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</si>
  <si>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</si>
  <si>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</si>
  <si>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</si>
  <si>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</si>
  <si>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</si>
  <si>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</si>
  <si>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</si>
  <si>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</si>
  <si>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</si>
  <si>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</si>
  <si>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</si>
  <si>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</si>
  <si>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</si>
  <si>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</si>
  <si>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</si>
  <si>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</si>
  <si>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</si>
  <si>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</si>
  <si>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</si>
  <si>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</si>
  <si>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</si>
  <si>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</si>
  <si>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</si>
  <si>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</si>
  <si>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</si>
  <si>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</si>
  <si>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</si>
  <si>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</si>
  <si>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</si>
  <si>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</si>
  <si>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</si>
  <si>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</si>
  <si>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</si>
  <si>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</si>
  <si>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</si>
  <si>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</si>
  <si>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</si>
  <si>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</si>
  <si>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</si>
  <si>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</si>
  <si>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</si>
  <si>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</si>
  <si>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</si>
  <si>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</si>
  <si>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</si>
  <si>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</si>
  <si>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</si>
  <si>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</si>
  <si>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</si>
  <si>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</si>
  <si>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</si>
  <si>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</si>
  <si>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</si>
  <si>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</si>
  <si>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</si>
  <si>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</si>
  <si>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</si>
  <si>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</si>
  <si>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</si>
  <si>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</si>
  <si>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</si>
  <si>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</si>
  <si>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</si>
  <si>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</si>
  <si>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</si>
  <si>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</si>
  <si>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</si>
  <si>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</si>
  <si>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</si>
  <si>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</si>
  <si>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</si>
  <si>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</si>
  <si>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</si>
  <si>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</si>
  <si>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</si>
  <si>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</si>
  <si>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</si>
  <si>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</si>
  <si>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</si>
  <si>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</si>
  <si>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</si>
  <si>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</si>
  <si>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</si>
  <si>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</si>
  <si>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</si>
  <si>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</si>
  <si>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</si>
  <si>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</si>
  <si>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</si>
  <si>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</si>
  <si>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</si>
  <si>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</si>
  <si>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</si>
  <si>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</si>
  <si>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</si>
  <si>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</si>
  <si>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</si>
  <si>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</si>
  <si>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</si>
  <si>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</si>
  <si>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</si>
  <si>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</si>
  <si>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</si>
  <si>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</si>
  <si>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</si>
  <si>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</si>
  <si>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</si>
  <si>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</si>
  <si>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</si>
  <si>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</si>
  <si>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</si>
  <si>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</si>
  <si>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</si>
  <si>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</si>
  <si>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</si>
  <si>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</si>
  <si>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</si>
  <si>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</si>
  <si>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</si>
  <si>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</si>
  <si>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</si>
  <si>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</si>
  <si>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</si>
  <si>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</si>
  <si>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</si>
  <si>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</si>
  <si>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</si>
  <si>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</si>
  <si>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</si>
  <si>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</si>
  <si>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</si>
  <si>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</si>
  <si>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</si>
  <si>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</si>
  <si>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</si>
  <si>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</si>
  <si>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</si>
  <si>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</si>
  <si>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</si>
  <si>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</si>
  <si>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</si>
  <si>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</si>
  <si>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</si>
  <si>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</si>
  <si>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</si>
  <si>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</si>
  <si>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</si>
  <si>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</si>
  <si>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</si>
  <si>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</si>
  <si>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</si>
  <si>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</si>
  <si>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</si>
  <si>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</si>
  <si>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</si>
  <si>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</si>
  <si>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</si>
  <si>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</si>
  <si>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</si>
  <si>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</si>
  <si>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</si>
  <si>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</si>
  <si>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</si>
  <si>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</si>
  <si>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</si>
  <si>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</si>
  <si>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</si>
  <si>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</si>
  <si>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</si>
  <si>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</si>
  <si>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</si>
  <si>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</si>
  <si>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</si>
  <si>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</si>
  <si>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</si>
  <si>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</si>
  <si>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</si>
  <si>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</si>
  <si>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</si>
  <si>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</si>
  <si>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</si>
  <si>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</si>
  <si>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</si>
  <si>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</si>
  <si>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</si>
  <si>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</si>
  <si>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</si>
  <si>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</si>
  <si>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</si>
  <si>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</si>
  <si>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</si>
  <si>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</si>
  <si>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</si>
  <si>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</si>
  <si>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</si>
  <si>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</si>
  <si>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</si>
  <si>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</si>
  <si>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</si>
  <si>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</si>
  <si>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</si>
  <si>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</si>
  <si>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</si>
  <si>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</si>
  <si>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</si>
  <si>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</si>
  <si>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</si>
  <si>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</si>
  <si>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</si>
  <si>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</si>
  <si>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</si>
  <si>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</si>
  <si>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</si>
  <si>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</si>
  <si>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</si>
  <si>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</si>
  <si>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</si>
  <si>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</si>
  <si>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</si>
  <si>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</si>
  <si>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</si>
  <si>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</si>
  <si>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</si>
  <si>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</si>
  <si>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</si>
  <si>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</si>
  <si>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</si>
  <si>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</si>
  <si>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</si>
  <si>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</si>
  <si>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</si>
  <si>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</si>
  <si>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</si>
  <si>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</si>
  <si>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</si>
  <si>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</si>
  <si>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</si>
  <si>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</si>
  <si>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</si>
  <si>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</si>
  <si>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</si>
  <si>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</si>
  <si>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</si>
  <si>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</si>
  <si>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</si>
  <si>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</si>
  <si>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</si>
  <si>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</si>
  <si>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</si>
  <si>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</si>
  <si>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</si>
  <si>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</si>
  <si>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</si>
  <si>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</si>
  <si>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</si>
  <si>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</si>
  <si>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</si>
  <si>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</si>
  <si>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</si>
  <si>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</si>
  <si>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</si>
  <si>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</si>
  <si>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</si>
  <si>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</si>
  <si>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</si>
  <si>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</si>
  <si>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</si>
  <si>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</si>
  <si>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</si>
  <si>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</si>
  <si>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</si>
  <si>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</si>
  <si>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</si>
  <si>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</si>
  <si>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</si>
  <si>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</si>
  <si>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</si>
  <si>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</si>
  <si>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</si>
  <si>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</si>
  <si>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</si>
  <si>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</si>
  <si>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</si>
  <si>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</si>
  <si>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</si>
  <si>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</si>
  <si>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</si>
  <si>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</si>
  <si>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</si>
  <si>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</si>
  <si>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</si>
  <si>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</si>
  <si>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</si>
  <si>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</si>
  <si>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</si>
  <si>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</si>
  <si>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</si>
  <si>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</si>
  <si>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</si>
  <si>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</si>
  <si>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</si>
  <si>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</si>
  <si>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</si>
  <si>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</si>
  <si>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</si>
  <si>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</si>
  <si>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</si>
  <si>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</si>
  <si>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</si>
  <si>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</si>
  <si>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</si>
  <si>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</si>
  <si>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</si>
  <si>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</si>
  <si>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</si>
  <si>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</si>
  <si>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</si>
  <si>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</si>
  <si>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</si>
  <si>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</si>
  <si>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</si>
  <si>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</si>
  <si>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</si>
  <si>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</si>
  <si>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</si>
  <si>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</si>
  <si>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</si>
  <si>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</si>
  <si>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</si>
  <si>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</si>
  <si>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</si>
  <si>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</si>
  <si>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</si>
  <si>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</si>
  <si>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</si>
  <si>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</si>
  <si>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</si>
  <si>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</si>
  <si>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</si>
  <si>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</si>
  <si>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</si>
  <si>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</si>
  <si>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</si>
  <si>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</si>
  <si>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</si>
  <si>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</si>
  <si>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</si>
  <si>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</si>
  <si>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</si>
  <si>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</si>
  <si>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</si>
  <si>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</si>
  <si>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</si>
  <si>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</si>
  <si>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</si>
  <si>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</si>
  <si>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</si>
  <si>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</si>
  <si>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</si>
  <si>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</si>
  <si>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</si>
  <si>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</si>
  <si>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</si>
  <si>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</si>
  <si>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</si>
  <si>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</si>
  <si>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</si>
  <si>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</si>
  <si>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</si>
  <si>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</si>
  <si>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</si>
  <si>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</si>
  <si>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</si>
  <si>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</si>
  <si>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</si>
  <si>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</si>
  <si>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</si>
  <si>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</si>
  <si>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</si>
  <si>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</si>
  <si>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</si>
  <si>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</si>
  <si>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</si>
  <si>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</si>
  <si>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</si>
  <si>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</si>
  <si>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</si>
  <si>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</si>
  <si>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</si>
  <si>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</si>
  <si>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</si>
  <si>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</si>
  <si>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</si>
  <si>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</si>
  <si>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</si>
  <si>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</si>
  <si>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</si>
  <si>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</si>
  <si>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</si>
  <si>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</si>
  <si>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</si>
  <si>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</si>
  <si>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</si>
  <si>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</si>
  <si>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</si>
  <si>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</si>
  <si>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</si>
  <si>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</si>
  <si>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</si>
  <si>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</si>
  <si>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</si>
  <si>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</si>
  <si>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</si>
  <si>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</si>
  <si>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</si>
  <si>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</si>
  <si>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</si>
  <si>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</si>
  <si>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</si>
  <si>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</si>
  <si>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</si>
  <si>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</si>
  <si>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</si>
  <si>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</si>
  <si>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</si>
  <si>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</si>
  <si>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</si>
  <si>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</si>
  <si>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</si>
  <si>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</si>
  <si>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</si>
  <si>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</si>
  <si>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</si>
  <si>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</si>
  <si>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</si>
  <si>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</si>
  <si>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</si>
  <si>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</si>
  <si>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</si>
  <si>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</si>
  <si>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</si>
  <si>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</si>
  <si>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</si>
  <si>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</si>
  <si>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</si>
  <si>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</si>
  <si>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</si>
  <si>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</si>
  <si>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</si>
  <si>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</si>
  <si>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</si>
  <si>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</si>
  <si>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</si>
  <si>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</si>
  <si>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</si>
  <si>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</si>
  <si>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</si>
  <si>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</si>
  <si>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</si>
  <si>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</si>
  <si>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</si>
  <si>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</si>
  <si>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</si>
  <si>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</si>
  <si>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</si>
  <si>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</si>
  <si>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</si>
  <si>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</si>
  <si>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</si>
  <si>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</si>
  <si>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</si>
  <si>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</si>
  <si>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</si>
  <si>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</si>
  <si>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</si>
  <si>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</si>
  <si>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</si>
  <si>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</si>
  <si>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</si>
  <si>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</si>
  <si>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</si>
  <si>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</si>
  <si>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</si>
  <si>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</si>
  <si>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</si>
  <si>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</si>
  <si>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</si>
  <si>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</si>
  <si>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</si>
  <si>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</si>
  <si>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</si>
  <si>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</si>
  <si>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</si>
  <si>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</si>
  <si>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</si>
  <si>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</si>
  <si>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</si>
  <si>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</si>
  <si>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</si>
  <si>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</si>
  <si>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</si>
  <si>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</si>
  <si>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</si>
  <si>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</si>
  <si>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</si>
  <si>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</si>
  <si>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</si>
  <si>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</si>
  <si>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</si>
  <si>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</si>
  <si>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</si>
  <si>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</si>
  <si>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</si>
  <si>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</si>
  <si>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</si>
  <si>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</si>
  <si>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</si>
  <si>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</si>
  <si>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</si>
  <si>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</si>
  <si>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</si>
  <si>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</si>
  <si>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</si>
  <si>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</si>
  <si>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</si>
  <si>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</si>
  <si>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</si>
  <si>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</si>
  <si>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</si>
  <si>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</si>
  <si>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</si>
  <si>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</si>
  <si>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</si>
  <si>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</si>
  <si>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</si>
  <si>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</si>
  <si>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</si>
  <si>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</si>
  <si>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</si>
  <si>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</si>
  <si>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</si>
  <si>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</si>
  <si>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</si>
  <si>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</si>
  <si>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</si>
  <si>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</si>
  <si>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</si>
  <si>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</si>
  <si>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</si>
  <si>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</si>
  <si>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</si>
  <si>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</si>
  <si>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</si>
  <si>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</si>
  <si>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</si>
  <si>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</si>
  <si>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</si>
  <si>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</si>
  <si>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</si>
  <si>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</si>
  <si>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</si>
  <si>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</si>
  <si>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</si>
  <si>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</si>
  <si>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</si>
  <si>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</si>
  <si>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</si>
  <si>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</si>
  <si>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</si>
  <si>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</si>
  <si>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</si>
  <si>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</si>
  <si>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</si>
  <si>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</si>
  <si>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</si>
  <si>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</si>
  <si>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</si>
  <si>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</si>
  <si>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</si>
  <si>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</si>
  <si>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</si>
  <si>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</si>
  <si>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</si>
  <si>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</si>
  <si>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</si>
  <si>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</si>
  <si>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</si>
  <si>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</si>
  <si>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</si>
  <si>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</si>
  <si>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</si>
  <si>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</si>
  <si>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</si>
  <si>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</si>
  <si>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</si>
  <si>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</si>
  <si>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</si>
  <si>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</si>
  <si>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</si>
  <si>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</si>
  <si>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</si>
  <si>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</si>
  <si>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</si>
  <si>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</si>
  <si>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</si>
  <si>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</si>
  <si>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</si>
  <si>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</si>
  <si>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</si>
  <si>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</si>
  <si>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</si>
  <si>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</si>
  <si>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</si>
  <si>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</si>
  <si>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</si>
  <si>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</si>
  <si>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</si>
  <si>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</si>
  <si>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</si>
  <si>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</si>
  <si>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</si>
  <si>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</si>
  <si>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</si>
  <si>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</si>
  <si>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</si>
  <si>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</si>
  <si>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</si>
  <si>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</si>
  <si>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</si>
  <si>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</si>
  <si>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</si>
  <si>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</si>
  <si>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</si>
  <si>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</si>
  <si>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</si>
  <si>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</si>
  <si>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</si>
  <si>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</si>
  <si>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</si>
  <si>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</si>
  <si>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</si>
  <si>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</si>
  <si>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</si>
  <si>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</si>
  <si>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</si>
  <si>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</si>
  <si>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</si>
  <si>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</si>
  <si>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</si>
  <si>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</si>
  <si>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</si>
  <si>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</si>
  <si>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</si>
  <si>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</si>
  <si>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</si>
  <si>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</si>
  <si>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</si>
  <si>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</si>
  <si>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</si>
  <si>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</si>
  <si>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</si>
  <si>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</si>
  <si>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</si>
  <si>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</si>
  <si>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</si>
  <si>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</si>
  <si>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</si>
  <si>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</si>
  <si>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</si>
  <si>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</si>
  <si>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</si>
  <si>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</si>
  <si>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</si>
  <si>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</si>
  <si>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</si>
  <si>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</si>
  <si>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</si>
  <si>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</si>
  <si>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</si>
  <si>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</si>
  <si>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</si>
  <si>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</si>
  <si>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</si>
  <si>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</si>
  <si>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</si>
  <si>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</si>
  <si>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</si>
  <si>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</si>
  <si>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</si>
  <si>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</si>
  <si>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</si>
  <si>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</si>
  <si>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</si>
  <si>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</si>
  <si>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</si>
  <si>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</si>
  <si>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</si>
  <si>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</si>
  <si>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</si>
  <si>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</si>
  <si>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</si>
  <si>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</si>
  <si>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</si>
  <si>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</si>
  <si>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</si>
  <si>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</si>
  <si>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</si>
  <si>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</si>
  <si>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</si>
  <si>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</si>
  <si>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</si>
  <si>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</si>
  <si>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</si>
  <si>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</si>
  <si>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</si>
  <si>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</si>
  <si>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</si>
  <si>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</si>
  <si>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</si>
  <si>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</si>
  <si>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</si>
  <si>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</si>
  <si>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</si>
  <si>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</si>
  <si>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</si>
  <si>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</si>
  <si>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</si>
  <si>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</si>
  <si>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</si>
  <si>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</si>
  <si>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</si>
  <si>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</si>
  <si>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</si>
  <si>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</si>
  <si>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</si>
  <si>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</si>
  <si>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</si>
  <si>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</si>
  <si>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</si>
  <si>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</si>
  <si>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</si>
  <si>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</si>
  <si>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</si>
  <si>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</si>
  <si>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</si>
  <si>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</si>
  <si>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</si>
  <si>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</si>
  <si>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</si>
  <si>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</si>
  <si>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</si>
  <si>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</si>
  <si>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</si>
  <si>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</si>
  <si>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</si>
  <si>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</si>
  <si>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</si>
  <si>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</si>
  <si>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</si>
  <si>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</si>
  <si>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</si>
  <si>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</si>
  <si>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</si>
  <si>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</si>
  <si>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</si>
  <si>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</si>
  <si>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</si>
  <si>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</si>
  <si>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</si>
  <si>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</si>
  <si>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</si>
  <si>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</si>
  <si>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</si>
  <si>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</si>
  <si>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</si>
  <si>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</si>
  <si>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</si>
  <si>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</si>
  <si>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</si>
  <si>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</si>
  <si>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</si>
  <si>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</si>
  <si>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</si>
  <si>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</si>
  <si>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</si>
  <si>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</si>
  <si>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</si>
  <si>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</si>
  <si>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</si>
  <si>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</si>
  <si>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</si>
  <si>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</si>
  <si>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</si>
  <si>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</si>
  <si>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</si>
  <si>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</si>
  <si>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</si>
  <si>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</si>
  <si>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</si>
  <si>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</si>
  <si>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</si>
  <si>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</si>
  <si>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</si>
  <si>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</si>
  <si>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</si>
  <si>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</si>
  <si>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</si>
  <si>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</si>
  <si>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</si>
  <si>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</si>
  <si>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</si>
  <si>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</si>
  <si>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</si>
  <si>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</si>
  <si>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</si>
  <si>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</si>
  <si>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</si>
  <si>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</si>
  <si>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</si>
  <si>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</si>
  <si>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</si>
  <si>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</si>
  <si>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</si>
  <si>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</si>
  <si>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</si>
  <si>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</si>
  <si>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</si>
  <si>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</si>
  <si>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</si>
  <si>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</si>
  <si>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</si>
  <si>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</si>
  <si>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</si>
  <si>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</si>
  <si>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</si>
  <si>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</si>
  <si>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</si>
  <si>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</si>
  <si>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</si>
  <si>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</si>
  <si>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</si>
  <si>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</si>
  <si>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</si>
  <si>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</si>
  <si>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</si>
  <si>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</si>
  <si>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</si>
  <si>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</si>
  <si>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</si>
  <si>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</si>
  <si>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</si>
  <si>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</si>
  <si>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</si>
  <si>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</si>
  <si>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</si>
  <si>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</si>
  <si>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</si>
  <si>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</si>
  <si>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</si>
  <si>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</si>
  <si>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</si>
  <si>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</si>
  <si>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</si>
  <si>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</si>
  <si>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</si>
  <si>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</si>
  <si>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</si>
  <si>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</si>
  <si>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</si>
  <si>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</si>
  <si>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</si>
  <si>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</si>
  <si>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</si>
  <si>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</si>
  <si>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</si>
  <si>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</si>
  <si>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</si>
  <si>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</si>
  <si>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</si>
  <si>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</si>
  <si>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</si>
  <si>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</si>
  <si>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</si>
  <si>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</si>
  <si>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</si>
  <si>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</si>
  <si>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</si>
  <si>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</si>
  <si>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</si>
  <si>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</si>
  <si>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</si>
  <si>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</si>
  <si>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</si>
  <si>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</si>
  <si>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</si>
  <si>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</si>
  <si>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</si>
  <si>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</si>
  <si>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</si>
  <si>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</si>
  <si>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</si>
  <si>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</si>
  <si>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</si>
  <si>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</si>
  <si>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</si>
  <si>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</si>
  <si>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</si>
  <si>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</si>
  <si>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</si>
  <si>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</si>
  <si>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</si>
  <si>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</si>
  <si>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</si>
  <si>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</si>
  <si>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</si>
  <si>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</si>
  <si>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</si>
  <si>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</si>
  <si>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</si>
  <si>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</si>
  <si>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</si>
  <si>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</si>
  <si>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</si>
  <si>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</si>
  <si>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</si>
  <si>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</si>
  <si>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</si>
  <si>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</si>
  <si>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</si>
  <si>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</si>
  <si>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</si>
  <si>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</si>
  <si>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</si>
  <si>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</si>
  <si>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</si>
  <si>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</si>
  <si>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</si>
  <si>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</si>
  <si>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</si>
  <si>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</si>
  <si>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</si>
  <si>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</si>
  <si>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</si>
  <si>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</si>
  <si>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</si>
  <si>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</si>
  <si>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</si>
  <si>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</si>
  <si>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</si>
  <si>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</si>
  <si>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</si>
  <si>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</si>
  <si>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</si>
  <si>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</si>
  <si>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</si>
  <si>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</si>
  <si>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</si>
  <si>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</si>
  <si>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</si>
  <si>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</si>
  <si>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</si>
  <si>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</si>
  <si>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</si>
  <si>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</si>
  <si>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</si>
  <si>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</si>
  <si>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</si>
  <si>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</si>
  <si>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</si>
  <si>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</si>
  <si>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</si>
  <si>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</si>
  <si>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</si>
  <si>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</si>
  <si>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</si>
  <si>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</si>
  <si>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</si>
  <si>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</si>
  <si>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</si>
  <si>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</si>
  <si>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</si>
  <si>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</si>
  <si>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</si>
  <si>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</si>
  <si>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</si>
  <si>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</si>
  <si>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</si>
  <si>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</si>
  <si>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</si>
  <si>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</si>
  <si>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</si>
  <si>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</si>
  <si>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</si>
  <si>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</si>
  <si>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</si>
  <si>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</si>
  <si>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</si>
  <si>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</si>
  <si>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</si>
  <si>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</si>
  <si>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</si>
  <si>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</si>
  <si>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</si>
  <si>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</si>
  <si>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</si>
  <si>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</si>
  <si>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</si>
  <si>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</si>
  <si>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</si>
  <si>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</si>
  <si>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</si>
  <si>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</si>
  <si>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</si>
  <si>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</si>
  <si>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</si>
  <si>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</si>
  <si>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</si>
  <si>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</si>
  <si>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</si>
  <si>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</si>
  <si>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</si>
  <si>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</si>
  <si>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</si>
  <si>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</si>
  <si>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</si>
  <si>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</si>
  <si>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</si>
  <si>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</si>
  <si>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</si>
  <si>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</si>
  <si>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</si>
  <si>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</si>
  <si>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</si>
  <si>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</si>
  <si>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</si>
  <si>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</si>
  <si>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</si>
  <si>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</si>
  <si>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</si>
  <si>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</si>
  <si>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</si>
  <si>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</si>
  <si>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</si>
  <si>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</si>
  <si>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</si>
  <si>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</si>
  <si>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</si>
  <si>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</si>
  <si>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</si>
  <si>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</si>
  <si>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</si>
  <si>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</si>
  <si>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</si>
  <si>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</si>
  <si>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</si>
  <si>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</si>
  <si>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</si>
  <si>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</si>
  <si>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</si>
  <si>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</si>
  <si>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</si>
  <si>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</si>
  <si>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</si>
  <si>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</si>
  <si>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</si>
  <si>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</si>
  <si>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</si>
  <si>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</si>
  <si>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</si>
  <si>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</si>
  <si>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</si>
  <si>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</si>
  <si>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</si>
  <si>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</si>
  <si>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</si>
  <si>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</si>
  <si>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</si>
  <si>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</si>
  <si>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</si>
  <si>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</si>
  <si>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</si>
  <si>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</si>
  <si>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</si>
  <si>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</si>
  <si>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</si>
  <si>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</si>
  <si>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</si>
  <si>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</si>
  <si>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</si>
  <si>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</si>
  <si>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</si>
  <si>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</si>
  <si>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</si>
  <si>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</si>
  <si>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</si>
  <si>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</si>
  <si>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</si>
  <si>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</si>
  <si>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</si>
  <si>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</si>
  <si>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</si>
  <si>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</si>
  <si>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</si>
  <si>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</si>
  <si>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</si>
  <si>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</si>
  <si>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</si>
  <si>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</si>
  <si>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</si>
  <si>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</si>
  <si>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</si>
  <si>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</si>
  <si>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</si>
  <si>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</si>
  <si>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</si>
  <si>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</si>
  <si>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</si>
  <si>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</si>
  <si>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</si>
  <si>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</si>
  <si>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</si>
  <si>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</si>
  <si>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</si>
  <si>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</si>
  <si>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</si>
  <si>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</si>
  <si>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</si>
  <si>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</si>
  <si>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</si>
  <si>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</si>
  <si>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</si>
  <si>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</si>
  <si>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</si>
  <si>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</si>
  <si>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</si>
  <si>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</si>
  <si>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</si>
  <si>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</si>
  <si>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</si>
  <si>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</si>
  <si>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</si>
  <si>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</si>
  <si>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</si>
  <si>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</si>
  <si>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</si>
  <si>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</si>
  <si>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</si>
  <si>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</si>
  <si>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</si>
  <si>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</si>
  <si>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</si>
  <si>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</si>
  <si>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</si>
  <si>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</si>
  <si>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</si>
  <si>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</si>
  <si>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</si>
  <si>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</si>
  <si>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</si>
  <si>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</si>
  <si>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</si>
  <si>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</si>
  <si>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</si>
  <si>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</si>
  <si>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</si>
  <si>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</si>
  <si>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</si>
  <si>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</si>
  <si>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</si>
  <si>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</si>
  <si>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</si>
  <si>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</si>
  <si>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</si>
  <si>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</si>
  <si>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</si>
  <si>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</si>
  <si>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</si>
  <si>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</si>
  <si>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</si>
  <si>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</si>
  <si>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</si>
  <si>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</si>
  <si>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</si>
  <si>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</si>
  <si>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</si>
  <si>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</si>
  <si>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</si>
  <si>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</si>
  <si>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</si>
  <si>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</si>
  <si>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</si>
  <si>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</si>
  <si>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</si>
  <si>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</si>
  <si>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</si>
  <si>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</si>
  <si>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</si>
  <si>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</si>
  <si>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</si>
  <si>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</si>
  <si>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</si>
  <si>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</si>
  <si>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</si>
  <si>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</si>
  <si>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</si>
  <si>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</si>
  <si>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</si>
  <si>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</si>
  <si>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</si>
  <si>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</si>
  <si>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</si>
  <si>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</si>
  <si>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</si>
  <si>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</si>
  <si>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</si>
  <si>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</si>
  <si>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</si>
  <si>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</si>
  <si>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</si>
  <si>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</si>
  <si>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</si>
  <si>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</si>
  <si>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</si>
  <si>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</si>
  <si>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</si>
  <si>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</si>
  <si>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</si>
  <si>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</si>
  <si>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</si>
  <si>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</si>
  <si>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</si>
  <si>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</si>
  <si>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</si>
  <si>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</si>
  <si>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</si>
  <si>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</si>
  <si>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</si>
  <si>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</si>
  <si>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</si>
  <si>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</si>
  <si>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</si>
  <si>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</si>
  <si>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</si>
  <si>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</si>
  <si>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</si>
  <si>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</si>
  <si>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</si>
  <si>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</si>
  <si>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</si>
  <si>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</si>
  <si>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</si>
  <si>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</si>
  <si>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</si>
  <si>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</si>
  <si>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</si>
  <si>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</si>
  <si>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</si>
  <si>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</si>
  <si>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</si>
  <si>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</si>
  <si>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</si>
  <si>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</si>
  <si>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</si>
  <si>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</si>
  <si>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</si>
  <si>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</si>
  <si>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</si>
  <si>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</si>
  <si>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</si>
  <si>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</si>
  <si>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</si>
  <si>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</si>
  <si>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</si>
  <si>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</si>
  <si>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</si>
  <si>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</si>
  <si>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</si>
  <si>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</si>
  <si>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</si>
  <si>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</si>
  <si>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</si>
  <si>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</si>
  <si>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</si>
  <si>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</si>
  <si>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</si>
  <si>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</si>
  <si>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</si>
  <si>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</si>
  <si>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</si>
  <si>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</si>
  <si>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</si>
  <si>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</si>
  <si>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</si>
  <si>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</si>
  <si>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</si>
  <si>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</si>
  <si>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</si>
  <si>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</si>
  <si>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</si>
  <si>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</si>
  <si>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</si>
  <si>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</si>
  <si>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</si>
  <si>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</si>
  <si>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</si>
  <si>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</si>
  <si>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</si>
  <si>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</si>
  <si>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</si>
  <si>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</si>
  <si>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</si>
  <si>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</si>
  <si>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</si>
  <si>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</si>
  <si>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</si>
  <si>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</si>
  <si>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</si>
  <si>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</si>
  <si>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</si>
  <si>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</si>
  <si>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</si>
  <si>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</si>
  <si>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</si>
  <si>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</si>
  <si>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</si>
  <si>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</si>
  <si>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</si>
  <si>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</si>
  <si>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</si>
  <si>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</si>
  <si>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</si>
  <si>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</si>
  <si>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</si>
  <si>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</si>
  <si>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</si>
  <si>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</si>
  <si>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</si>
  <si>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</si>
  <si>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</si>
  <si>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</si>
  <si>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</si>
  <si>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</si>
  <si>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</si>
  <si>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</si>
  <si>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</si>
  <si>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</si>
  <si>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</si>
  <si>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</si>
  <si>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</si>
  <si>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</si>
  <si>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</si>
  <si>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</si>
  <si>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</si>
  <si>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</si>
  <si>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</si>
  <si>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</si>
  <si>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</si>
  <si>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</si>
  <si>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</si>
  <si>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</si>
  <si>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</si>
  <si>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</si>
  <si>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</si>
  <si>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</si>
  <si>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</si>
  <si>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</si>
  <si>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</si>
  <si>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</si>
  <si>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</si>
  <si>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</si>
  <si>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</si>
  <si>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</si>
  <si>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</si>
  <si>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</si>
  <si>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</si>
  <si>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</si>
  <si>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</si>
  <si>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</si>
  <si>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</si>
  <si>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</si>
  <si>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</si>
  <si>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</si>
  <si>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</si>
  <si>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</si>
  <si>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</si>
  <si>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</si>
  <si>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</si>
  <si>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</si>
  <si>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</si>
  <si>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</si>
  <si>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</si>
  <si>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</si>
  <si>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</si>
  <si>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</si>
  <si>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</si>
  <si>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</si>
  <si>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</si>
  <si>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</si>
  <si>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</si>
  <si>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</si>
  <si>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</si>
  <si>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</si>
  <si>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</si>
  <si>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</si>
  <si>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</si>
  <si>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</si>
  <si>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</si>
  <si>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</si>
  <si>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</si>
  <si>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</si>
  <si>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</si>
  <si>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</si>
  <si>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</si>
  <si>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</si>
  <si>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</si>
  <si>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</si>
  <si>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</si>
  <si>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</si>
  <si>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</si>
  <si>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</si>
  <si>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</si>
  <si>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</si>
  <si>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</si>
  <si>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</si>
  <si>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</si>
  <si>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</si>
  <si>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</si>
  <si>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</si>
  <si>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</si>
  <si>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</si>
  <si>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</si>
  <si>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</si>
  <si>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</si>
  <si>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</si>
  <si>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</si>
  <si>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</si>
  <si>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</si>
  <si>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</si>
  <si>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</si>
  <si>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</si>
  <si>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</si>
  <si>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</si>
  <si>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</si>
  <si>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</si>
  <si>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</si>
  <si>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</si>
  <si>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</si>
  <si>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</si>
  <si>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</si>
  <si>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</si>
  <si>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</si>
  <si>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</si>
  <si>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</si>
  <si>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</si>
  <si>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</si>
  <si>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</si>
  <si>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</si>
  <si>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</si>
  <si>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</si>
  <si>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</si>
  <si>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</si>
  <si>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</si>
  <si>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</si>
  <si>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</si>
  <si>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</si>
  <si>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</si>
  <si>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</si>
  <si>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</si>
  <si>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</si>
  <si>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</si>
  <si>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</si>
  <si>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</si>
  <si>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</si>
  <si>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</si>
  <si>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</si>
  <si>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</si>
  <si>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</si>
  <si>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</si>
  <si>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</si>
  <si>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</si>
  <si>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</si>
  <si>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</si>
  <si>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</si>
  <si>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</si>
  <si>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</si>
  <si>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</si>
  <si>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</si>
  <si>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</si>
  <si>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</si>
  <si>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</si>
  <si>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</si>
  <si>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</si>
  <si>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</si>
  <si>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</si>
  <si>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</si>
  <si>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</si>
  <si>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</si>
  <si>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</si>
  <si>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</si>
  <si>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</si>
  <si>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</si>
  <si>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</si>
  <si>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</si>
  <si>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</si>
  <si>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</si>
  <si>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</si>
  <si>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</si>
  <si>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</si>
  <si>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</si>
  <si>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</si>
  <si>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</si>
  <si>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</si>
  <si>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</si>
  <si>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</si>
  <si>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</si>
  <si>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</si>
  <si>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</si>
  <si>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</si>
  <si>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</si>
  <si>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</si>
  <si>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</si>
  <si>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</si>
  <si>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</si>
  <si>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</si>
  <si>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</si>
  <si>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</si>
  <si>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</si>
  <si>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</si>
  <si>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</si>
  <si>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</si>
  <si>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</si>
  <si>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</si>
  <si>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</si>
  <si>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</si>
  <si>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</si>
  <si>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</si>
  <si>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</si>
  <si>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</si>
  <si>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</si>
  <si>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</si>
  <si>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</si>
  <si>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</si>
  <si>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</si>
  <si>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</si>
  <si>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</si>
  <si>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</si>
  <si>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</si>
  <si>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</si>
  <si>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</si>
  <si>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</si>
  <si>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</si>
  <si>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</si>
  <si>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</si>
  <si>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</si>
  <si>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</si>
  <si>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</si>
  <si>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</si>
  <si>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</si>
  <si>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</si>
  <si>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</si>
  <si>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</si>
  <si>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</si>
  <si>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</si>
  <si>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</si>
  <si>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</si>
  <si>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</si>
  <si>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</si>
  <si>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</si>
  <si>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</si>
  <si>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</si>
  <si>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</si>
  <si>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</si>
  <si>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</si>
  <si>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</si>
  <si>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</si>
  <si>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</si>
  <si>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</si>
  <si>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</si>
  <si>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</si>
  <si>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</si>
  <si>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</si>
  <si>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</si>
  <si>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</si>
  <si>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</si>
  <si>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</si>
  <si>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</si>
  <si>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</si>
  <si>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</si>
  <si>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</si>
  <si>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</si>
  <si>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</si>
  <si>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</si>
  <si>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</si>
  <si>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</si>
  <si>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</si>
  <si>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</si>
  <si>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</si>
  <si>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</si>
  <si>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</si>
  <si>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</si>
  <si>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</si>
  <si>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</si>
  <si>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</si>
  <si>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</si>
  <si>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</si>
  <si>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</si>
  <si>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</si>
  <si>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</si>
  <si>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</si>
  <si>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</si>
  <si>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</si>
  <si>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</si>
  <si>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</si>
  <si>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</si>
  <si>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</si>
  <si>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</si>
  <si>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</si>
  <si>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</si>
  <si>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</si>
  <si>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</si>
  <si>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</si>
  <si>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</si>
  <si>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</si>
  <si>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</si>
  <si>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</si>
  <si>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</si>
  <si>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</si>
  <si>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</si>
  <si>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</si>
  <si>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</si>
  <si>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</si>
  <si>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</si>
  <si>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</si>
  <si>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</si>
  <si>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</si>
  <si>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</si>
  <si>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</si>
  <si>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</si>
  <si>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</si>
  <si>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</si>
  <si>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</si>
  <si>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</si>
  <si>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</si>
  <si>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</si>
  <si>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</si>
  <si>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</si>
  <si>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</si>
  <si>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</si>
  <si>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</si>
  <si>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</si>
  <si>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</si>
  <si>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</si>
  <si>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</si>
  <si>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</si>
  <si>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</si>
  <si>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</si>
  <si>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</si>
  <si>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</si>
  <si>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</si>
  <si>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</si>
  <si>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</si>
  <si>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</si>
  <si>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</si>
  <si>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</si>
  <si>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</si>
  <si>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</si>
  <si>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</si>
  <si>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</si>
  <si>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</si>
  <si>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</si>
  <si>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</si>
  <si>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</si>
  <si>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</si>
  <si>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</si>
  <si>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</si>
  <si>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</si>
  <si>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</si>
  <si>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</si>
  <si>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</si>
  <si>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</si>
  <si>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</si>
  <si>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</si>
  <si>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</si>
  <si>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</si>
  <si>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</si>
  <si>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</si>
  <si>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</si>
  <si>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</si>
  <si>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</si>
  <si>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</si>
  <si>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</si>
  <si>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</si>
  <si>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</si>
  <si>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</si>
  <si>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</si>
  <si>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</si>
  <si>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</si>
  <si>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</si>
  <si>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</si>
  <si>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</si>
  <si>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</si>
  <si>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</si>
  <si>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</si>
  <si>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</si>
  <si>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</si>
  <si>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</si>
  <si>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</si>
  <si>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</si>
  <si>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</si>
  <si>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</si>
  <si>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</si>
  <si>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</si>
  <si>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</si>
  <si>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</si>
  <si>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</si>
  <si>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</si>
  <si>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</si>
  <si>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</si>
  <si>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</si>
  <si>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</si>
  <si>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</si>
  <si>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</si>
  <si>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</si>
  <si>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</si>
  <si>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</si>
  <si>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</si>
  <si>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</si>
  <si>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</si>
  <si>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</si>
  <si>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</si>
  <si>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</si>
  <si>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</si>
  <si>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</si>
  <si>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</si>
  <si>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</si>
  <si>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</si>
  <si>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</si>
  <si>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</si>
  <si>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</si>
  <si>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</si>
  <si>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</si>
  <si>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</si>
  <si>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</si>
  <si>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</si>
  <si>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</si>
  <si>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</si>
  <si>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</si>
  <si>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</si>
  <si>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</si>
  <si>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</si>
  <si>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</si>
  <si>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</si>
  <si>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</si>
  <si>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</si>
  <si>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</si>
  <si>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</si>
  <si>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</si>
  <si>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</si>
  <si>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</si>
  <si>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</si>
  <si>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</si>
  <si>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</si>
  <si>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</si>
  <si>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</si>
  <si>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</si>
  <si>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</si>
  <si>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</si>
  <si>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</si>
  <si>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</si>
  <si>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</si>
  <si>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</si>
  <si>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</si>
  <si>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</si>
  <si>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</si>
  <si>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</si>
  <si>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</si>
  <si>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</si>
  <si>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</si>
  <si>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</si>
  <si>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</si>
  <si>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</si>
  <si>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</si>
  <si>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</si>
  <si>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</si>
  <si>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</si>
  <si>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</si>
  <si>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</si>
  <si>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</si>
  <si>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</si>
  <si>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</si>
  <si>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</si>
  <si>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</si>
  <si>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</si>
  <si>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</si>
  <si>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</si>
  <si>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</si>
  <si>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</si>
  <si>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</si>
  <si>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</si>
  <si>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</si>
  <si>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</si>
  <si>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</si>
  <si>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</si>
  <si>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</si>
  <si>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</si>
  <si>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</si>
  <si>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</si>
  <si>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</si>
  <si>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</si>
  <si>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</si>
  <si>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</si>
  <si>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</si>
  <si>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</si>
  <si>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</si>
  <si>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</si>
  <si>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</si>
  <si>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</si>
  <si>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</si>
  <si>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</si>
  <si>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</si>
  <si>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</si>
  <si>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</si>
  <si>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</si>
  <si>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</si>
  <si>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</si>
  <si>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</si>
  <si>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</si>
  <si>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</si>
  <si>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</si>
  <si>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</si>
  <si>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</si>
  <si>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</si>
  <si>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</si>
  <si>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</si>
  <si>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</si>
  <si>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</si>
  <si>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</si>
  <si>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</si>
  <si>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</si>
  <si>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</si>
  <si>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</si>
  <si>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</si>
  <si>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</si>
  <si>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</si>
  <si>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</si>
  <si>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</si>
  <si>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</si>
  <si>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</si>
  <si>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</si>
  <si>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</si>
  <si>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</si>
  <si>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</si>
  <si>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</si>
  <si>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</si>
  <si>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</si>
  <si>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</si>
  <si>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</si>
  <si>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</si>
  <si>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</si>
  <si>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</si>
  <si>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</si>
  <si>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</si>
  <si>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</si>
  <si>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</si>
  <si>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</si>
  <si>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</si>
  <si>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</si>
  <si>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</si>
  <si>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</si>
  <si>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</si>
  <si>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</si>
  <si>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</si>
  <si>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</si>
  <si>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</si>
  <si>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</si>
  <si>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</si>
  <si>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</si>
  <si>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</si>
  <si>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</si>
  <si>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</si>
  <si>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</si>
  <si>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</si>
  <si>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</si>
  <si>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</si>
  <si>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</si>
  <si>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</si>
  <si>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</si>
  <si>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</si>
  <si>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</si>
  <si>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</si>
  <si>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</si>
  <si>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</si>
  <si>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</si>
  <si>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</si>
  <si>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</si>
  <si>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</si>
  <si>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</si>
  <si>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</si>
  <si>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</si>
  <si>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</si>
  <si>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</si>
  <si>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</si>
  <si>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</si>
  <si>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</si>
  <si>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</si>
  <si>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</si>
  <si>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</si>
  <si>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</si>
  <si>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</si>
  <si>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</si>
  <si>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</si>
  <si>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</si>
  <si>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</si>
  <si>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</si>
  <si>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</si>
  <si>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</si>
  <si>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</si>
  <si>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</si>
  <si>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</si>
  <si>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</si>
  <si>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</si>
  <si>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</si>
  <si>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</si>
  <si>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</si>
  <si>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</si>
  <si>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</si>
  <si>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</si>
  <si>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</si>
  <si>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</si>
  <si>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</si>
  <si>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</si>
  <si>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</si>
  <si>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</si>
  <si>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</si>
  <si>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</si>
  <si>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</si>
  <si>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</si>
  <si>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</si>
  <si>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</si>
  <si>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</si>
  <si>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</si>
  <si>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</si>
  <si>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</si>
  <si>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</si>
  <si>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</si>
  <si>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</si>
  <si>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</si>
  <si>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</si>
  <si>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</si>
  <si>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</si>
  <si>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</si>
  <si>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</si>
  <si>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</si>
  <si>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</si>
  <si>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</si>
  <si>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</si>
  <si>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</si>
  <si>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</si>
  <si>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</si>
  <si>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</si>
  <si>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</si>
  <si>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</si>
  <si>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</si>
  <si>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</si>
  <si>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</si>
  <si>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</si>
  <si>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</si>
  <si>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</si>
  <si>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</si>
  <si>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</si>
  <si>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</si>
  <si>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</si>
  <si>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</si>
  <si>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</si>
  <si>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</si>
  <si>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</si>
  <si>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</si>
  <si>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</si>
  <si>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</si>
  <si>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</si>
  <si>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</si>
  <si>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</si>
  <si>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</si>
  <si>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</si>
  <si>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</si>
  <si>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</si>
  <si>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</si>
  <si>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</si>
  <si>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</si>
  <si>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</si>
  <si>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</si>
  <si>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</si>
  <si>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</si>
  <si>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</si>
  <si>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</si>
  <si>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</si>
  <si>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</si>
  <si>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</si>
  <si>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</si>
  <si>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</si>
  <si>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</si>
  <si>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</si>
  <si>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</si>
  <si>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</si>
  <si>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</si>
  <si>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</si>
  <si>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</si>
  <si>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</si>
  <si>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</si>
  <si>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</si>
  <si>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</si>
  <si>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</si>
  <si>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</si>
  <si>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</si>
  <si>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</si>
  <si>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</si>
  <si>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</si>
  <si>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</si>
  <si>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</si>
  <si>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</si>
  <si>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</si>
  <si>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</si>
  <si>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</si>
  <si>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</si>
  <si>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</si>
  <si>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</si>
  <si>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</si>
  <si>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</si>
  <si>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</si>
  <si>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</si>
  <si>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</si>
  <si>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</si>
  <si>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</si>
  <si>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</si>
  <si>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</si>
  <si>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</si>
  <si>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</si>
  <si>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</si>
  <si>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</si>
  <si>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</si>
  <si>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</si>
  <si>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</si>
  <si>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</si>
  <si>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</si>
  <si>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</si>
  <si>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</si>
  <si>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</si>
  <si>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</si>
  <si>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</si>
  <si>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</si>
  <si>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</si>
  <si>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</si>
  <si>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</si>
  <si>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</si>
  <si>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</si>
  <si>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</si>
  <si>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</si>
  <si>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</si>
  <si>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</si>
  <si>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</si>
  <si>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</si>
  <si>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</si>
  <si>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</si>
  <si>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</si>
  <si>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</si>
  <si>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</si>
  <si>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</si>
  <si>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</si>
  <si>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</si>
  <si>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</si>
  <si>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</si>
  <si>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</si>
  <si>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</si>
  <si>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</si>
  <si>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</si>
  <si>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</si>
  <si>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</si>
  <si>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</si>
  <si>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</si>
  <si>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</si>
  <si>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</si>
  <si>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</si>
  <si>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</si>
  <si>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</si>
  <si>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</si>
  <si>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</si>
  <si>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</si>
  <si>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</si>
  <si>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</si>
  <si>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</si>
  <si>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</si>
  <si>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</si>
  <si>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</si>
  <si>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</si>
  <si>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</si>
  <si>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</si>
  <si>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</si>
  <si>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</si>
  <si>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</si>
  <si>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</si>
  <si>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</si>
  <si>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</si>
  <si>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</si>
  <si>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</si>
  <si>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</si>
  <si>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</si>
  <si>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</si>
  <si>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</si>
  <si>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</si>
  <si>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</si>
  <si>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</si>
  <si>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</si>
  <si>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</si>
  <si>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</si>
  <si>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</si>
  <si>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</si>
  <si>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</si>
  <si>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</si>
  <si>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</si>
  <si>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</si>
  <si>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</si>
  <si>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</si>
  <si>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</si>
  <si>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</si>
  <si>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</si>
  <si>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</si>
  <si>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</si>
  <si>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</si>
  <si>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</si>
  <si>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</si>
  <si>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</si>
  <si>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</si>
  <si>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</si>
  <si>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</si>
  <si>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</si>
  <si>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</si>
  <si>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</si>
  <si>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</si>
  <si>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</si>
  <si>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</si>
  <si>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</si>
  <si>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</si>
  <si>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</si>
  <si>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</si>
  <si>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</si>
  <si>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</si>
  <si>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</si>
  <si>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</si>
  <si>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</si>
  <si>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</si>
  <si>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</si>
  <si>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</si>
  <si>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</si>
  <si>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</si>
  <si>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</si>
  <si>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</si>
  <si>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</si>
  <si>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</si>
  <si>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</si>
  <si>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</si>
  <si>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</si>
  <si>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</si>
  <si>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</si>
  <si>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</si>
  <si>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</si>
  <si>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</si>
  <si>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</si>
  <si>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</si>
  <si>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</si>
  <si>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</si>
  <si>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</si>
  <si>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</si>
  <si>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</si>
  <si>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</si>
  <si>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</si>
  <si>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</si>
  <si>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</si>
  <si>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</si>
  <si>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</si>
  <si>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</si>
  <si>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</si>
  <si>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</si>
  <si>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</si>
  <si>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</si>
  <si>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</si>
  <si>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</si>
  <si>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</si>
  <si>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</si>
  <si>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</si>
  <si>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</si>
  <si>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</si>
  <si>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</si>
  <si>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</si>
  <si>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</si>
  <si>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</si>
  <si>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</si>
  <si>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</si>
  <si>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</si>
  <si>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</si>
  <si>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</si>
  <si>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</si>
  <si>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</si>
  <si>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</si>
  <si>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</si>
  <si>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</si>
  <si>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</si>
  <si>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</si>
  <si>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</si>
  <si>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</si>
  <si>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</si>
  <si>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</si>
  <si>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</si>
  <si>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</si>
  <si>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</si>
  <si>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</si>
  <si>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</si>
  <si>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</si>
  <si>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</si>
  <si>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</si>
  <si>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</si>
  <si>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</si>
  <si>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</si>
  <si>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</si>
  <si>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</si>
  <si>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</si>
  <si>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</si>
  <si>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</si>
  <si>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</si>
  <si>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</si>
  <si>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</si>
  <si>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</si>
  <si>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</si>
  <si>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</si>
  <si>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</si>
  <si>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</si>
  <si>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</si>
  <si>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</si>
  <si>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</si>
  <si>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</si>
  <si>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</si>
  <si>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</si>
  <si>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</si>
  <si>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</si>
  <si>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</si>
  <si>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</si>
  <si>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</si>
  <si>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</si>
  <si>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</si>
  <si>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</si>
  <si>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</si>
  <si>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</si>
  <si>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</si>
  <si>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</si>
  <si>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</si>
  <si>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</si>
  <si>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</si>
  <si>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</si>
  <si>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</si>
  <si>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</si>
  <si>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</si>
  <si>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</si>
  <si>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</si>
  <si>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</si>
  <si>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</si>
  <si>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</si>
  <si>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</si>
  <si>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</si>
  <si>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</si>
  <si>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</si>
  <si>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</si>
  <si>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</si>
  <si>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</si>
  <si>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</si>
  <si>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</si>
  <si>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</si>
  <si>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</si>
  <si>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</si>
  <si>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</si>
  <si>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</si>
  <si>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</si>
  <si>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</si>
  <si>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</si>
  <si>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</si>
  <si>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</si>
  <si>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</si>
  <si>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</si>
  <si>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</si>
  <si>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</si>
  <si>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</si>
  <si>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</si>
  <si>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</si>
  <si>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</si>
  <si>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</si>
  <si>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</si>
  <si>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</si>
  <si>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</si>
  <si>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</si>
  <si>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</si>
  <si>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</si>
  <si>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</si>
  <si>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</si>
  <si>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</si>
  <si>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</si>
  <si>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</si>
  <si>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</si>
  <si>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</si>
  <si>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</si>
  <si>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</si>
  <si>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</si>
  <si>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</si>
  <si>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</si>
  <si>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</si>
  <si>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</si>
  <si>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</si>
  <si>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</si>
  <si>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</si>
  <si>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</si>
  <si>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</si>
  <si>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</si>
  <si>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</si>
  <si>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</si>
  <si>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</si>
  <si>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</si>
  <si>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</si>
  <si>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</si>
  <si>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</si>
  <si>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</si>
  <si>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</si>
  <si>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</si>
  <si>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</si>
  <si>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</si>
  <si>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</si>
  <si>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</si>
  <si>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</si>
  <si>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</si>
  <si>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</si>
  <si>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</si>
  <si>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</si>
  <si>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</si>
  <si>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</si>
  <si>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</si>
  <si>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</si>
  <si>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</si>
  <si>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</si>
  <si>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</si>
  <si>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</si>
  <si>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</si>
  <si>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</si>
  <si>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</si>
  <si>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</si>
  <si>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</si>
  <si>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</si>
  <si>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</si>
  <si>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</si>
  <si>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</si>
  <si>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</si>
  <si>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</si>
  <si>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</si>
  <si>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</si>
  <si>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</si>
  <si>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</si>
  <si>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</si>
  <si>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</si>
  <si>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</si>
  <si>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</si>
  <si>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</si>
  <si>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</si>
  <si>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</si>
  <si>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</si>
  <si>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</si>
  <si>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</si>
  <si>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</si>
  <si>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</si>
  <si>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</si>
  <si>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</si>
  <si>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</si>
  <si>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</si>
  <si>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</si>
  <si>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</si>
  <si>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</si>
  <si>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</si>
  <si>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</si>
  <si>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</si>
  <si>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</si>
  <si>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</si>
  <si>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</si>
  <si>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</si>
  <si>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</si>
  <si>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</si>
  <si>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</si>
  <si>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</si>
  <si>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</si>
  <si>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</si>
  <si>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</si>
  <si>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</si>
  <si>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</si>
  <si>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</si>
  <si>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</si>
  <si>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</si>
  <si>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</si>
  <si>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</si>
  <si>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</si>
  <si>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</si>
  <si>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</si>
  <si>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</si>
  <si>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</si>
  <si>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</si>
  <si>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</si>
  <si>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</si>
  <si>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</si>
  <si>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</si>
  <si>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</si>
  <si>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</si>
  <si>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</si>
  <si>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</si>
  <si>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</si>
  <si>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</si>
  <si>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</si>
  <si>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</si>
  <si>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</si>
  <si>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</si>
  <si>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</si>
  <si>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</si>
  <si>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</si>
  <si>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</si>
  <si>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</si>
  <si>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</si>
  <si>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</si>
  <si>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</si>
  <si>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</si>
  <si>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</si>
  <si>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</si>
  <si>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</si>
  <si>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</si>
  <si>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</si>
  <si>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</si>
  <si>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</si>
  <si>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</si>
  <si>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</si>
  <si>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</si>
  <si>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</si>
  <si>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</si>
  <si>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</si>
  <si>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</si>
  <si>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</si>
  <si>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</si>
  <si>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</si>
  <si>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</si>
  <si>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</si>
  <si>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</si>
  <si>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</si>
  <si>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</si>
  <si>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</si>
  <si>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</si>
  <si>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</si>
  <si>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</si>
  <si>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</si>
  <si>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</si>
  <si>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</si>
  <si>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</si>
  <si>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</si>
  <si>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</si>
  <si>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</si>
  <si>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</si>
  <si>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</si>
  <si>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</si>
  <si>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</si>
  <si>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</si>
  <si>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</si>
  <si>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</si>
  <si>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</si>
  <si>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</si>
  <si>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</si>
  <si>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</si>
  <si>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</si>
  <si>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</si>
  <si>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</si>
  <si>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</si>
  <si>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</si>
  <si>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</si>
  <si>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</si>
  <si>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</si>
  <si>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</si>
  <si>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</si>
  <si>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</si>
  <si>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</si>
  <si>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</si>
  <si>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</si>
  <si>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</si>
  <si>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</si>
  <si>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</si>
  <si>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</si>
  <si>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</si>
  <si>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</si>
  <si>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</si>
  <si>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</si>
  <si>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</si>
  <si>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</si>
  <si>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</si>
  <si>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</si>
  <si>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</si>
  <si>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</si>
  <si>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</si>
  <si>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</si>
  <si>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</si>
  <si>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</si>
  <si>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</si>
  <si>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</si>
  <si>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</si>
  <si>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</si>
  <si>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</si>
  <si>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</si>
  <si>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</si>
  <si>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</si>
  <si>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</si>
  <si>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</si>
  <si>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</si>
  <si>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</si>
  <si>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</si>
  <si>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</si>
  <si>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</si>
  <si>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</si>
  <si>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</si>
  <si>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</si>
  <si>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</si>
  <si>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</si>
  <si>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</si>
  <si>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</si>
  <si>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</si>
  <si>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</si>
  <si>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</si>
  <si>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</si>
  <si>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</si>
  <si>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</si>
  <si>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</si>
  <si>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</si>
  <si>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</si>
  <si>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</si>
  <si>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</si>
  <si>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</si>
  <si>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</si>
  <si>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</si>
  <si>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</si>
  <si>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</si>
  <si>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</si>
  <si>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</si>
  <si>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</si>
  <si>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</si>
  <si>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</si>
  <si>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</si>
  <si>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</si>
  <si>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</si>
  <si>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</si>
  <si>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</si>
  <si>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</si>
  <si>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</si>
  <si>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</si>
  <si>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</si>
  <si>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</si>
  <si>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</si>
  <si>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</si>
  <si>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</si>
  <si>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</si>
  <si>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</si>
  <si>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</si>
  <si>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</si>
  <si>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</si>
  <si>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</si>
  <si>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</si>
  <si>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</si>
  <si>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</si>
  <si>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</si>
  <si>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</si>
  <si>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</si>
  <si>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</si>
  <si>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</si>
  <si>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</si>
  <si>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</si>
  <si>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</si>
  <si>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</si>
  <si>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</si>
  <si>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</si>
  <si>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</si>
  <si>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</si>
  <si>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</si>
  <si>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</si>
  <si>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</si>
  <si>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</si>
  <si>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</si>
  <si>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</si>
  <si>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</si>
  <si>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</si>
  <si>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</si>
  <si>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</si>
  <si>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</si>
  <si>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</si>
  <si>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</si>
  <si>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</si>
  <si>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</si>
  <si>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</si>
  <si>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</si>
  <si>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</si>
  <si>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</si>
  <si>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</si>
  <si>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</si>
  <si>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</si>
  <si>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</si>
  <si>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</si>
  <si>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</si>
  <si>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</si>
  <si>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</si>
  <si>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</si>
  <si>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</si>
  <si>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</si>
  <si>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</si>
  <si>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</si>
  <si>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</si>
  <si>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</si>
  <si>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</si>
  <si>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</si>
  <si>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</si>
  <si>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</si>
  <si>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</si>
  <si>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</si>
  <si>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</si>
  <si>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</si>
  <si>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</si>
  <si>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</si>
  <si>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</si>
  <si>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</si>
  <si>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</si>
  <si>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</si>
  <si>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</si>
  <si>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</si>
  <si>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</si>
  <si>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</si>
  <si>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</si>
  <si>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</si>
  <si>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</si>
  <si>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</si>
  <si>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</si>
  <si>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</si>
  <si>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</si>
  <si>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</si>
  <si>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</si>
  <si>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</si>
  <si>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</si>
  <si>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</si>
  <si>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</si>
  <si>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</si>
  <si>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</si>
  <si>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</si>
  <si>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</si>
  <si>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</si>
  <si>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</si>
  <si>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</si>
  <si>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</si>
  <si>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</si>
  <si>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</si>
  <si>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</si>
  <si>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</si>
  <si>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</si>
  <si>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</si>
  <si>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</si>
  <si>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</si>
  <si>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</si>
  <si>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</si>
  <si>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</si>
  <si>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</si>
  <si>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</si>
  <si>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</si>
  <si>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</si>
  <si>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</si>
  <si>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</si>
  <si>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</si>
  <si>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</si>
  <si>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</si>
  <si>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</si>
  <si>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</si>
  <si>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</si>
  <si>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</si>
  <si>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</si>
  <si>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</si>
  <si>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</si>
  <si>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</si>
  <si>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</si>
  <si>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</si>
  <si>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</si>
  <si>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</si>
  <si>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</si>
  <si>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</si>
  <si>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</si>
  <si>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</si>
  <si>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</si>
  <si>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</si>
  <si>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</si>
  <si>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</si>
  <si>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</si>
  <si>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</si>
  <si>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</si>
  <si>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</si>
  <si>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</si>
  <si>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</si>
  <si>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</si>
  <si>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</si>
  <si>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</si>
  <si>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</si>
  <si>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</si>
  <si>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</si>
  <si>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</si>
  <si>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</si>
  <si>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</si>
  <si>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</si>
  <si>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</si>
  <si>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</si>
  <si>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</si>
  <si>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</si>
  <si>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</si>
  <si>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</si>
  <si>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</si>
  <si>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</si>
  <si>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</si>
  <si>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</si>
  <si>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</si>
  <si>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</si>
  <si>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</si>
  <si>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</si>
  <si>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</si>
  <si>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</si>
  <si>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</si>
  <si>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</si>
  <si>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</si>
  <si>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</si>
  <si>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</si>
  <si>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</si>
  <si>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</si>
  <si>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</si>
  <si>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</si>
  <si>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</si>
  <si>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</si>
  <si>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</si>
  <si>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</si>
  <si>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</si>
  <si>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</si>
  <si>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</si>
  <si>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</si>
  <si>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</si>
  <si>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</si>
  <si>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</si>
  <si>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</si>
  <si>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</si>
  <si>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</si>
  <si>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</si>
  <si>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</si>
  <si>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</si>
  <si>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</si>
  <si>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</si>
  <si>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</si>
  <si>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</si>
  <si>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</si>
  <si>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</si>
  <si>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</si>
  <si>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</si>
  <si>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</si>
  <si>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</si>
  <si>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</si>
  <si>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</si>
  <si>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</si>
  <si>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</si>
  <si>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</si>
  <si>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</si>
  <si>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</si>
  <si>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</si>
  <si>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</si>
  <si>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</si>
  <si>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</si>
  <si>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</si>
  <si>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</si>
  <si>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</si>
  <si>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</si>
  <si>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</si>
  <si>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</si>
  <si>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</si>
  <si>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</si>
  <si>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</si>
  <si>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</si>
  <si>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</si>
  <si>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</si>
  <si>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</si>
  <si>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</si>
  <si>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</si>
  <si>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</si>
  <si>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</si>
  <si>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</si>
  <si>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</si>
  <si>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</si>
  <si>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</si>
  <si>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</si>
  <si>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</si>
  <si>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</si>
  <si>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</si>
  <si>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</si>
  <si>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</si>
  <si>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</si>
  <si>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</si>
  <si>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</si>
  <si>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</si>
  <si>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</si>
  <si>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</si>
  <si>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</si>
  <si>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</si>
  <si>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</si>
  <si>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</si>
  <si>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</si>
  <si>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</si>
  <si>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</si>
  <si>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</si>
  <si>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</si>
  <si>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</si>
  <si>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</si>
  <si>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</si>
  <si>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</si>
  <si>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</si>
  <si>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</si>
  <si>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</si>
  <si>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</si>
  <si>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</si>
  <si>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</si>
  <si>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</si>
  <si>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</si>
  <si>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</si>
  <si>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</si>
  <si>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</si>
  <si>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</si>
  <si>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</si>
  <si>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</si>
  <si>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</si>
  <si>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</si>
  <si>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</si>
  <si>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</si>
  <si>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</si>
  <si>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</si>
  <si>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</si>
  <si>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</si>
  <si>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</si>
  <si>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</si>
  <si>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</si>
  <si>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</si>
  <si>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</si>
  <si>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</si>
  <si>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</si>
  <si>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</si>
  <si>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</si>
  <si>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</si>
  <si>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</si>
  <si>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</si>
  <si>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</si>
  <si>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</si>
  <si>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</si>
  <si>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</si>
  <si>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</si>
  <si>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</si>
  <si>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</si>
  <si>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</si>
  <si>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</si>
  <si>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</si>
  <si>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</si>
  <si>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</si>
  <si>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</si>
  <si>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</si>
  <si>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</si>
  <si>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</si>
  <si>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</si>
  <si>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</si>
  <si>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</si>
  <si>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</si>
  <si>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</si>
  <si>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</si>
  <si>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</si>
  <si>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</si>
  <si>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</si>
  <si>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</si>
  <si>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</si>
  <si>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</si>
  <si>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</si>
  <si>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</si>
  <si>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</si>
  <si>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</si>
  <si>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</si>
  <si>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</si>
  <si>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</si>
  <si>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</si>
  <si>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</si>
  <si>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</si>
  <si>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</si>
  <si>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</si>
  <si>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</si>
  <si>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</si>
  <si>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</si>
  <si>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</si>
  <si>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</si>
  <si>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</si>
  <si>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</si>
  <si>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</si>
  <si>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</si>
  <si>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</si>
  <si>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</si>
  <si>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</si>
  <si>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</si>
  <si>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</si>
  <si>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</si>
  <si>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</si>
  <si>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</si>
  <si>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</si>
  <si>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</si>
  <si>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</si>
  <si>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</si>
  <si>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</si>
  <si>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</si>
  <si>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</si>
  <si>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</si>
  <si>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</si>
  <si>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</si>
  <si>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</si>
  <si>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</si>
  <si>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</si>
  <si>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</si>
  <si>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</si>
  <si>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</si>
  <si>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</si>
  <si>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</si>
  <si>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</si>
  <si>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</si>
  <si>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</si>
  <si>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</si>
  <si>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</si>
  <si>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</si>
  <si>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</si>
  <si>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</si>
  <si>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</si>
  <si>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</si>
  <si>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</si>
  <si>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</si>
  <si>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</si>
  <si>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</si>
  <si>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</si>
  <si>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</si>
  <si>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</si>
  <si>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</si>
  <si>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</si>
  <si>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</si>
  <si>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</si>
  <si>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</si>
  <si>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</si>
  <si>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</si>
  <si>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</si>
  <si>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</si>
  <si>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</si>
  <si>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</si>
  <si>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</si>
  <si>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</si>
  <si>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</si>
  <si>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</si>
  <si>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</si>
  <si>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</si>
  <si>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</si>
  <si>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</si>
  <si>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</si>
  <si>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</si>
  <si>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</si>
  <si>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</si>
  <si>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</si>
  <si>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</si>
  <si>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</si>
  <si>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</si>
  <si>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</si>
  <si>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</si>
  <si>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</si>
  <si>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</si>
  <si>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</si>
  <si>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</si>
  <si>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</si>
  <si>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</si>
  <si>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</si>
  <si>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</si>
  <si>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</si>
  <si>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</si>
  <si>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</si>
  <si>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</si>
  <si>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</si>
  <si>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</si>
  <si>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</si>
  <si>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</si>
  <si>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</si>
  <si>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</si>
  <si>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</si>
  <si>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</si>
  <si>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</si>
  <si>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</si>
  <si>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</si>
  <si>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</si>
  <si>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</si>
  <si>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</si>
  <si>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</si>
  <si>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</si>
  <si>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</si>
  <si>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</si>
  <si>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</si>
  <si>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</si>
  <si>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</si>
  <si>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</si>
  <si>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</si>
  <si>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</si>
  <si>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</si>
  <si>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</si>
  <si>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</si>
  <si>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</si>
  <si>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</si>
  <si>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</si>
  <si>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</si>
  <si>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</si>
  <si>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</si>
  <si>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</si>
  <si>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</si>
  <si>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</si>
  <si>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</si>
  <si>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</si>
  <si>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</si>
  <si>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</si>
  <si>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</si>
  <si>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</si>
  <si>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</si>
  <si>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</si>
  <si>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</si>
  <si>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</si>
  <si>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</si>
  <si>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</si>
  <si>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</si>
  <si>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</si>
  <si>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</si>
  <si>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</si>
  <si>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</si>
  <si>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</si>
  <si>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</si>
  <si>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</si>
  <si>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</si>
  <si>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</si>
  <si>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</si>
  <si>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</si>
  <si>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</si>
  <si>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</si>
  <si>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</si>
  <si>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</si>
  <si>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</si>
  <si>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</si>
  <si>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</si>
  <si>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</si>
  <si>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</si>
  <si>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</si>
  <si>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</si>
  <si>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</si>
  <si>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</si>
  <si>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</si>
  <si>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</si>
  <si>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</si>
  <si>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</si>
  <si>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</si>
  <si>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</si>
  <si>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</si>
  <si>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</si>
  <si>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</si>
  <si>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</si>
  <si>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</si>
  <si>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</si>
  <si>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</si>
  <si>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</si>
  <si>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</si>
  <si>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</si>
  <si>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</si>
  <si>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</si>
  <si>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</si>
  <si>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</si>
  <si>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</si>
  <si>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</si>
  <si>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</si>
  <si>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</si>
  <si>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</si>
  <si>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</si>
  <si>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</si>
  <si>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</si>
  <si>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</si>
  <si>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</si>
  <si>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</si>
  <si>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</si>
  <si>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</si>
  <si>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</si>
  <si>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</si>
  <si>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</si>
  <si>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</si>
  <si>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</si>
  <si>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</si>
  <si>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</si>
  <si>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</si>
  <si>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</si>
  <si>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</si>
  <si>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</si>
  <si>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</si>
  <si>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</si>
  <si>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</si>
  <si>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</si>
  <si>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</si>
  <si>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</si>
  <si>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</si>
  <si>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</si>
  <si>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</si>
  <si>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</si>
  <si>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</si>
  <si>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</si>
  <si>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</si>
  <si>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</si>
  <si>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</si>
  <si>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</si>
  <si>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</si>
  <si>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</si>
  <si>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</si>
  <si>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</si>
  <si>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</si>
  <si>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</si>
  <si>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</si>
  <si>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</si>
  <si>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</si>
  <si>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</si>
  <si>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</si>
  <si>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</si>
  <si>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</si>
  <si>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</si>
  <si>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</si>
  <si>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</si>
  <si>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</si>
  <si>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</si>
  <si>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</si>
  <si>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</si>
  <si>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</si>
  <si>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</si>
  <si>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</si>
  <si>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</si>
  <si>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</si>
  <si>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</si>
  <si>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</si>
  <si>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</si>
  <si>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</si>
  <si>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</si>
  <si>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</si>
  <si>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</si>
  <si>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</si>
  <si>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</si>
  <si>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</si>
  <si>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</si>
  <si>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</si>
  <si>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</si>
  <si>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</si>
  <si>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</si>
  <si>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</si>
  <si>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</si>
  <si>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</si>
  <si>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</si>
  <si>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</si>
  <si>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</si>
  <si>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</si>
  <si>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</si>
  <si>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</si>
  <si>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</si>
  <si>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</si>
  <si>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</si>
  <si>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</si>
  <si>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</si>
  <si>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</si>
  <si>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</si>
  <si>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</si>
  <si>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</si>
  <si>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</si>
  <si>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</si>
  <si>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</si>
  <si>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</si>
  <si>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</si>
  <si>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</si>
  <si>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</si>
  <si>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</si>
  <si>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</si>
  <si>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</si>
  <si>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</si>
  <si>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</si>
  <si>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</si>
  <si>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</si>
  <si>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</si>
  <si>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</si>
  <si>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</si>
  <si>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</si>
  <si>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</si>
  <si>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</si>
  <si>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</si>
  <si>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</si>
  <si>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</si>
  <si>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</si>
  <si>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</si>
  <si>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</si>
  <si>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</si>
  <si>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</si>
  <si>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</si>
  <si>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</si>
  <si>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</si>
  <si>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</si>
  <si>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</si>
  <si>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</si>
  <si>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</si>
  <si>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</si>
  <si>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</si>
  <si>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</si>
  <si>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</si>
  <si>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</si>
  <si>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</si>
  <si>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</si>
  <si>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</si>
  <si>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</si>
  <si>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</si>
  <si>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</si>
  <si>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</si>
  <si>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</si>
  <si>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</si>
  <si>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</si>
  <si>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</si>
  <si>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</si>
  <si>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</si>
  <si>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</si>
  <si>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</si>
  <si>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</si>
  <si>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</si>
  <si>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</si>
  <si>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</si>
  <si>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</si>
  <si>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</si>
  <si>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</si>
  <si>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</si>
  <si>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</si>
  <si>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</si>
  <si>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</si>
  <si>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</si>
  <si>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</si>
  <si>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</si>
  <si>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</si>
  <si>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</si>
  <si>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</si>
  <si>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</si>
  <si>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</si>
  <si>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</si>
  <si>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</si>
  <si>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</si>
  <si>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</si>
  <si>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</si>
  <si>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</si>
  <si>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</si>
  <si>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</si>
  <si>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</si>
  <si>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</si>
  <si>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</si>
  <si>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</si>
  <si>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</si>
  <si>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</si>
  <si>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</si>
  <si>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</si>
  <si>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</si>
  <si>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</si>
  <si>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</si>
  <si>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</si>
  <si>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</si>
  <si>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</si>
  <si>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</si>
  <si>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</si>
  <si>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</si>
  <si>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</si>
  <si>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</si>
  <si>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</si>
  <si>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</si>
  <si>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</si>
  <si>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</si>
  <si>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</si>
  <si>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</si>
  <si>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</si>
  <si>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</si>
  <si>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</si>
  <si>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</si>
  <si>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</si>
  <si>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</si>
  <si>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</si>
  <si>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</si>
  <si>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</si>
  <si>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</si>
  <si>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</si>
  <si>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</si>
  <si>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</si>
  <si>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</si>
  <si>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</si>
  <si>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</si>
  <si>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</si>
  <si>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</si>
  <si>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</si>
  <si>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</si>
  <si>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</si>
  <si>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</si>
  <si>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</si>
  <si>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</si>
  <si>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</si>
  <si>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</si>
  <si>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</si>
  <si>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</si>
  <si>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</si>
  <si>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</si>
  <si>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</si>
  <si>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</si>
  <si>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</si>
  <si>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</si>
  <si>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</si>
  <si>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</si>
  <si>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</si>
  <si>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</si>
  <si>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</si>
  <si>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</si>
  <si>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</si>
  <si>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</si>
  <si>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</si>
  <si>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</si>
  <si>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</si>
  <si>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</si>
  <si>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</si>
  <si>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</si>
  <si>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</si>
  <si>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</si>
  <si>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</si>
  <si>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</si>
  <si>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</si>
  <si>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</si>
  <si>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</si>
  <si>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</si>
  <si>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</si>
  <si>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</si>
  <si>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</si>
  <si>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</si>
  <si>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</si>
  <si>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</si>
  <si>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</si>
  <si>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</si>
  <si>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</si>
  <si>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</si>
  <si>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</si>
  <si>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</si>
  <si>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</si>
  <si>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</si>
  <si>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</si>
  <si>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</si>
  <si>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</si>
  <si>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</si>
  <si>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</si>
  <si>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</si>
  <si>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</si>
  <si>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</si>
  <si>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</si>
  <si>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</si>
  <si>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</si>
  <si>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</si>
  <si>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</si>
  <si>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</si>
  <si>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</si>
  <si>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</si>
  <si>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</si>
  <si>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</si>
  <si>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</si>
  <si>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</si>
  <si>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</si>
  <si>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</si>
  <si>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</si>
  <si>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</si>
  <si>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</si>
  <si>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</si>
  <si>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</si>
  <si>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</si>
  <si>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</si>
  <si>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</si>
  <si>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</si>
  <si>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</si>
  <si>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</si>
  <si>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</si>
  <si>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</si>
  <si>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</si>
  <si>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</si>
  <si>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</si>
  <si>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</si>
  <si>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</si>
  <si>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</si>
  <si>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</si>
  <si>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</si>
  <si>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</si>
  <si>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</si>
  <si>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</si>
  <si>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</si>
  <si>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</si>
  <si>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</si>
  <si>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</si>
  <si>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</si>
  <si>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</si>
  <si>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</si>
  <si>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</si>
  <si>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</si>
  <si>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</si>
  <si>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</si>
  <si>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</si>
  <si>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</si>
  <si>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</si>
  <si>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</si>
  <si>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</si>
  <si>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</si>
  <si>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</si>
  <si>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</si>
  <si>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</si>
  <si>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</si>
  <si>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</si>
  <si>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</si>
  <si>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</si>
  <si>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</si>
  <si>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</si>
  <si>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</si>
  <si>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</si>
  <si>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</si>
  <si>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</si>
  <si>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</si>
  <si>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</si>
  <si>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</si>
  <si>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</si>
  <si>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</si>
  <si>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</si>
  <si>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</si>
  <si>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</si>
  <si>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</si>
  <si>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</si>
  <si>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</si>
  <si>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</si>
  <si>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</si>
  <si>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</si>
  <si>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</si>
  <si>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</si>
  <si>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</si>
  <si>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</si>
  <si>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</si>
  <si>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</si>
  <si>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</si>
  <si>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</si>
  <si>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</si>
  <si>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</si>
  <si>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</si>
  <si>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</si>
  <si>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</si>
  <si>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</si>
  <si>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</si>
  <si>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</si>
  <si>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</si>
  <si>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</si>
  <si>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</si>
  <si>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</si>
  <si>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</si>
  <si>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</si>
  <si>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</si>
  <si>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</si>
  <si>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</si>
  <si>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</si>
  <si>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</si>
  <si>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</si>
  <si>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</si>
  <si>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</si>
  <si>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</si>
  <si>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</si>
  <si>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</si>
  <si>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</si>
  <si>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</si>
  <si>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</si>
  <si>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</si>
  <si>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</si>
  <si>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</si>
  <si>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</si>
  <si>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</si>
  <si>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</si>
  <si>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</si>
  <si>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</si>
  <si>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</si>
  <si>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</si>
  <si>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</si>
  <si>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</si>
  <si>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</si>
  <si>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</si>
  <si>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</si>
  <si>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</si>
  <si>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</si>
  <si>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</si>
  <si>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</si>
  <si>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</si>
  <si>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</si>
  <si>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</si>
  <si>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</si>
  <si>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</si>
  <si>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</si>
  <si>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</si>
  <si>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</si>
  <si>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</si>
  <si>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</si>
  <si>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</si>
  <si>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</si>
  <si>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</si>
  <si>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</si>
  <si>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</si>
  <si>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</si>
  <si>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</si>
  <si>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</si>
  <si>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</si>
  <si>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</si>
  <si>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</si>
  <si>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</si>
  <si>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</si>
  <si>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</si>
  <si>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</si>
  <si>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</si>
  <si>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</si>
  <si>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</si>
  <si>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</si>
  <si>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</si>
  <si>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</si>
  <si>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</si>
  <si>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</si>
  <si>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</si>
  <si>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</si>
  <si>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</si>
  <si>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</si>
  <si>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</si>
  <si>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</si>
  <si>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</si>
  <si>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</si>
  <si>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</si>
  <si>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</si>
  <si>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</si>
  <si>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</si>
  <si>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</si>
  <si>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</si>
  <si>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</si>
  <si>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</si>
  <si>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</si>
  <si>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</si>
  <si>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</si>
  <si>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</si>
  <si>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</si>
  <si>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</si>
  <si>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</si>
  <si>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</si>
  <si>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</si>
  <si>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</si>
  <si>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</si>
  <si>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</si>
  <si>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</si>
  <si>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</si>
  <si>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</si>
  <si>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</si>
  <si>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</si>
  <si>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</si>
  <si>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</si>
  <si>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</si>
  <si>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</si>
  <si>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</si>
  <si>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</si>
  <si>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</si>
  <si>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</si>
  <si>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</si>
  <si>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</si>
  <si>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</si>
  <si>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</si>
  <si>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</si>
  <si>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</si>
  <si>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</si>
  <si>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</si>
  <si>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</si>
  <si>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</si>
  <si>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</si>
  <si>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</si>
  <si>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</si>
  <si>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</si>
  <si>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</si>
  <si>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</si>
  <si>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</si>
  <si>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</si>
  <si>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</si>
  <si>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</si>
  <si>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</si>
  <si>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</si>
  <si>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</si>
  <si>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</si>
  <si>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</si>
  <si>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</si>
  <si>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</si>
  <si>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</si>
  <si>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</si>
  <si>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</si>
  <si>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</si>
  <si>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</si>
  <si>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</si>
  <si>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</si>
  <si>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</si>
  <si>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</si>
  <si>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</si>
  <si>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</si>
  <si>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</si>
  <si>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</si>
  <si>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</si>
  <si>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</si>
  <si>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</si>
  <si>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</si>
  <si>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</si>
  <si>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</si>
  <si>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</si>
  <si>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</si>
  <si>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</si>
  <si>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</si>
  <si>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</si>
  <si>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</si>
  <si>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</si>
  <si>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</si>
  <si>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</si>
  <si>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</si>
  <si>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</si>
  <si>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</si>
  <si>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</si>
  <si>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</si>
  <si>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</si>
  <si>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</si>
  <si>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</si>
  <si>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</si>
  <si>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</si>
  <si>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</si>
  <si>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</si>
  <si>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</si>
  <si>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</si>
  <si>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</si>
  <si>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</si>
  <si>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</si>
  <si>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</si>
  <si>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</si>
  <si>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</si>
  <si>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</si>
  <si>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</si>
  <si>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</si>
  <si>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</si>
  <si>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</si>
  <si>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</si>
  <si>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</si>
  <si>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</si>
  <si>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</si>
  <si>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</si>
  <si>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</si>
  <si>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</si>
  <si>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</si>
  <si>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</si>
  <si>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</si>
  <si>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</si>
  <si>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</si>
  <si>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</si>
  <si>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</si>
  <si>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</si>
  <si>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</si>
  <si>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</si>
  <si>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</si>
  <si>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</si>
  <si>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</si>
  <si>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</si>
  <si>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</si>
  <si>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</si>
  <si>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</si>
  <si>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</si>
  <si>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</si>
  <si>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</si>
  <si>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</si>
  <si>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</si>
  <si>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</si>
  <si>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</si>
  <si>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</si>
  <si>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</si>
  <si>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</si>
  <si>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</si>
  <si>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</si>
  <si>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</si>
  <si>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</si>
  <si>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</si>
  <si>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</si>
  <si>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</si>
  <si>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</si>
  <si>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</si>
  <si>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</si>
  <si>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</si>
  <si>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</si>
  <si>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</si>
  <si>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</si>
  <si>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</si>
  <si>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</si>
  <si>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</si>
  <si>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</si>
  <si>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</si>
  <si>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</si>
  <si>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</si>
  <si>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</si>
  <si>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</si>
  <si>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</si>
  <si>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</si>
  <si>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</si>
  <si>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</si>
  <si>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</si>
  <si>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</si>
  <si>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</si>
  <si>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</si>
  <si>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</si>
  <si>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</si>
  <si>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</si>
  <si>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</si>
  <si>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</si>
  <si>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</si>
  <si>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</si>
  <si>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</si>
  <si>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</si>
  <si>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</si>
  <si>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</si>
  <si>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</si>
  <si>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</si>
  <si>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</si>
  <si>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</si>
  <si>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</si>
  <si>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</si>
  <si>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</si>
  <si>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</si>
  <si>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</si>
  <si>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</si>
  <si>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</si>
  <si>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</si>
  <si>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</si>
  <si>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</si>
  <si>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</si>
  <si>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</si>
  <si>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</si>
  <si>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</si>
  <si>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</si>
  <si>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</si>
  <si>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</si>
  <si>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</si>
  <si>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</si>
  <si>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</si>
  <si>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</si>
  <si>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</si>
  <si>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</si>
  <si>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</si>
  <si>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</si>
  <si>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</si>
  <si>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</si>
  <si>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</si>
  <si>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</si>
  <si>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</si>
  <si>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</si>
  <si>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</si>
  <si>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</si>
  <si>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</si>
  <si>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</si>
  <si>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</si>
  <si>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</si>
  <si>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</si>
  <si>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</si>
  <si>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</si>
  <si>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</si>
  <si>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</si>
  <si>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</si>
  <si>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</si>
  <si>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</si>
  <si>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</si>
  <si>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</si>
  <si>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</si>
  <si>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</si>
  <si>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</si>
  <si>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</si>
  <si>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</si>
  <si>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</si>
  <si>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</si>
  <si>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</si>
  <si>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</si>
  <si>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</si>
  <si>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</si>
  <si>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</si>
  <si>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</si>
  <si>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</si>
  <si>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</si>
  <si>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</si>
  <si>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</si>
  <si>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</si>
  <si>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</si>
  <si>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</si>
  <si>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</si>
  <si>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</si>
  <si>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</si>
  <si>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</si>
  <si>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</si>
  <si>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</si>
  <si>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</si>
  <si>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</si>
  <si>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</si>
  <si>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</si>
  <si>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</si>
  <si>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</si>
  <si>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</si>
  <si>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</si>
  <si>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</si>
  <si>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</si>
  <si>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</si>
  <si>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</si>
  <si>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</si>
  <si>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</si>
  <si>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</si>
  <si>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</si>
  <si>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</si>
  <si>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</si>
  <si>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</si>
  <si>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</si>
  <si>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</si>
  <si>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</si>
  <si>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</si>
  <si>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</si>
  <si>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</si>
  <si>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</si>
  <si>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</si>
  <si>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</si>
  <si>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</si>
  <si>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</si>
  <si>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</si>
  <si>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</si>
  <si>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</si>
  <si>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</si>
  <si>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</si>
  <si>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</si>
  <si>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</si>
  <si>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</si>
  <si>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</si>
  <si>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</si>
  <si>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</si>
  <si>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</si>
  <si>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</si>
  <si>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</si>
  <si>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</si>
  <si>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</si>
  <si>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</si>
  <si>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</si>
  <si>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</si>
  <si>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</si>
  <si>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</si>
  <si>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</si>
  <si>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</si>
  <si>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</si>
  <si>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</si>
  <si>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</si>
  <si>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</si>
  <si>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</si>
  <si>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</si>
  <si>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</si>
  <si>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</si>
  <si>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</si>
  <si>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</si>
  <si>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</si>
  <si>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</si>
  <si>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</si>
  <si>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</si>
  <si>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</si>
  <si>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</si>
  <si>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</si>
  <si>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</si>
  <si>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</si>
  <si>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</si>
  <si>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</si>
  <si>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</si>
  <si>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</si>
  <si>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</si>
  <si>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</si>
  <si>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</si>
  <si>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</si>
  <si>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</si>
  <si>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</si>
  <si>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</si>
  <si>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</si>
  <si>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</si>
  <si>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</si>
  <si>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</si>
  <si>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</si>
  <si>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</si>
  <si>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</si>
  <si>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</si>
  <si>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</si>
  <si>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</si>
  <si>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</si>
  <si>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</si>
  <si>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</si>
  <si>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</si>
  <si>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</si>
  <si>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</si>
  <si>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</si>
  <si>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</si>
  <si>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</si>
  <si>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</si>
  <si>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</si>
  <si>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</si>
  <si>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</si>
  <si>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</si>
  <si>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</si>
  <si>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</si>
  <si>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</si>
  <si>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</si>
  <si>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</si>
  <si>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</si>
  <si>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</si>
  <si>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</si>
  <si>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</si>
  <si>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</si>
  <si>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</si>
  <si>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</si>
  <si>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</si>
  <si>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</si>
  <si>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</si>
  <si>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</si>
  <si>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</si>
  <si>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</si>
  <si>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</si>
  <si>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</si>
  <si>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</si>
  <si>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</si>
  <si>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</si>
  <si>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</si>
  <si>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</si>
  <si>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</si>
  <si>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</si>
  <si>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</si>
  <si>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</si>
  <si>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</si>
  <si>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</si>
  <si>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</si>
  <si>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</si>
  <si>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</si>
  <si>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</si>
  <si>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</si>
  <si>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</si>
  <si>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</si>
  <si>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</si>
  <si>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</si>
  <si>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</si>
  <si>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</si>
  <si>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</si>
  <si>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</si>
  <si>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</si>
  <si>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</si>
  <si>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</si>
  <si>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</si>
  <si>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</si>
  <si>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</si>
  <si>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</si>
  <si>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</si>
  <si>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</si>
  <si>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</si>
  <si>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</si>
  <si>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</si>
  <si>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</si>
  <si>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</si>
  <si>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</si>
  <si>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</si>
  <si>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</si>
  <si>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</si>
  <si>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</si>
  <si>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</si>
  <si>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</si>
  <si>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</si>
  <si>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</si>
  <si>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</si>
  <si>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</si>
  <si>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</si>
  <si>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</si>
  <si>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</si>
  <si>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</si>
  <si>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</si>
  <si>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</si>
  <si>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</si>
  <si>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</si>
  <si>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</si>
  <si>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</si>
  <si>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</si>
  <si>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</si>
  <si>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</si>
  <si>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</si>
  <si>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</si>
  <si>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</si>
  <si>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</si>
  <si>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</si>
  <si>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</si>
  <si>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</si>
  <si>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</si>
  <si>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</si>
  <si>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</si>
  <si>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</si>
  <si>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</si>
  <si>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</si>
  <si>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</si>
  <si>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</si>
  <si>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</si>
  <si>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</si>
  <si>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</si>
  <si>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</si>
  <si>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</si>
  <si>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</si>
  <si>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</si>
  <si>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</si>
  <si>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</si>
  <si>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</si>
  <si>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</si>
  <si>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</si>
  <si>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</si>
  <si>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</si>
  <si>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</si>
  <si>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</si>
  <si>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</si>
  <si>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</si>
  <si>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</si>
  <si>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</si>
  <si>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</si>
  <si>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</si>
  <si>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</si>
  <si>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</si>
  <si>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</si>
  <si>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</si>
  <si>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</si>
  <si>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</si>
  <si>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</si>
  <si>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</si>
  <si>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</si>
  <si>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</si>
  <si>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</si>
  <si>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</si>
  <si>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</si>
  <si>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</si>
  <si>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</si>
  <si>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</si>
  <si>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</si>
  <si>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</si>
  <si>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</si>
  <si>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</si>
  <si>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</si>
  <si>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</si>
  <si>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</si>
  <si>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</si>
  <si>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</si>
  <si>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</si>
  <si>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</si>
  <si>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</si>
  <si>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</si>
  <si>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</si>
  <si>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</si>
  <si>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</si>
  <si>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</si>
  <si>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</si>
  <si>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</si>
  <si>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</si>
  <si>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</si>
  <si>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</si>
  <si>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</si>
  <si>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</si>
  <si>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</si>
  <si>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</si>
  <si>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</si>
  <si>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</si>
  <si>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</si>
  <si>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</si>
  <si>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</si>
  <si>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</si>
  <si>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</si>
  <si>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</si>
  <si>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</si>
  <si>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</si>
  <si>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</si>
  <si>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</si>
  <si>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</si>
  <si>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</si>
  <si>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</si>
  <si>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</si>
  <si>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</si>
  <si>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</si>
  <si>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</si>
  <si>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</si>
  <si>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</si>
  <si>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</si>
  <si>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</si>
  <si>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</si>
  <si>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</si>
  <si>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</si>
  <si>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</si>
  <si>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</si>
  <si>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</si>
  <si>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</si>
  <si>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</si>
  <si>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</si>
  <si>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</si>
  <si>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</si>
  <si>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</si>
  <si>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</si>
  <si>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</si>
  <si>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</si>
  <si>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</si>
  <si>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</si>
  <si>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</si>
  <si>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</si>
  <si>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</si>
  <si>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</si>
  <si>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</si>
  <si>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</si>
  <si>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</si>
  <si>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</si>
  <si>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</si>
  <si>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</si>
  <si>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</si>
  <si>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</si>
  <si>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</si>
  <si>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</si>
  <si>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</si>
  <si>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</si>
  <si>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</si>
  <si>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</si>
  <si>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</si>
  <si>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</si>
  <si>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</si>
  <si>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</si>
  <si>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</si>
  <si>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</si>
  <si>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</si>
  <si>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</si>
  <si>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</si>
  <si>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</si>
  <si>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</si>
  <si>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</si>
  <si>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</si>
  <si>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</si>
  <si>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</si>
  <si>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</si>
  <si>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</si>
  <si>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</si>
  <si>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</si>
  <si>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</si>
  <si>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</si>
  <si>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</si>
  <si>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</si>
  <si>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</si>
  <si>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</si>
  <si>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</si>
  <si>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</si>
  <si>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</si>
  <si>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</si>
  <si>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</si>
  <si>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</si>
  <si>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</si>
  <si>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</si>
  <si>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</si>
  <si>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</si>
  <si>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</si>
  <si>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</si>
  <si>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</si>
  <si>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</si>
  <si>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</si>
  <si>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</si>
  <si>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</si>
  <si>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</si>
  <si>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</si>
  <si>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</si>
  <si>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</si>
  <si>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</si>
  <si>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</si>
  <si>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</si>
  <si>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</si>
  <si>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</si>
  <si>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</si>
  <si>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</si>
  <si>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</si>
  <si>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</si>
  <si>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</si>
  <si>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</si>
  <si>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</si>
  <si>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</si>
  <si>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</si>
  <si>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</si>
  <si>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</si>
  <si>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</si>
  <si>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</si>
  <si>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</si>
  <si>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</si>
  <si>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</si>
  <si>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</si>
  <si>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</si>
  <si>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</si>
  <si>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</si>
  <si>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</si>
  <si>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</si>
  <si>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</si>
  <si>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</si>
  <si>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</si>
  <si>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</si>
  <si>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</si>
  <si>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</si>
  <si>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</si>
  <si>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</si>
  <si>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</si>
  <si>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</si>
  <si>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</si>
  <si>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</si>
  <si>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</si>
  <si>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</si>
  <si>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</si>
  <si>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</si>
  <si>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</si>
  <si>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</si>
  <si>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</si>
  <si>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</si>
  <si>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</si>
  <si>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</si>
  <si>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</si>
  <si>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</si>
  <si>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</si>
  <si>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</si>
  <si>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</si>
  <si>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</si>
  <si>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</si>
  <si>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</si>
  <si>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</si>
  <si>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</si>
  <si>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</si>
  <si>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</si>
  <si>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</si>
  <si>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</si>
  <si>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</si>
  <si>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</si>
  <si>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</si>
  <si>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</si>
  <si>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</si>
  <si>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</si>
  <si>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</si>
  <si>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</si>
  <si>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</si>
  <si>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</si>
  <si>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</si>
  <si>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</si>
  <si>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</si>
  <si>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</si>
  <si>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</si>
  <si>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</si>
  <si>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</si>
  <si>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</si>
  <si>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</si>
  <si>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</si>
  <si>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</si>
  <si>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</si>
  <si>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</si>
  <si>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</si>
  <si>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</si>
  <si>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</si>
  <si>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</si>
  <si>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</si>
  <si>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</si>
  <si>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</si>
  <si>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</si>
  <si>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</si>
  <si>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</si>
  <si>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</si>
  <si>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</si>
  <si>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</si>
  <si>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</si>
  <si>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</si>
  <si>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</si>
  <si>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</si>
  <si>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</si>
  <si>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</si>
  <si>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</si>
  <si>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</si>
  <si>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</si>
  <si>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</si>
  <si>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</si>
  <si>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</si>
  <si>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</si>
  <si>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</si>
  <si>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</si>
  <si>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</si>
  <si>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</si>
  <si>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</si>
  <si>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</si>
  <si>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</si>
  <si>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</si>
  <si>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</si>
  <si>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</si>
  <si>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</si>
  <si>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</si>
  <si>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</si>
  <si>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</si>
  <si>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</si>
  <si>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</si>
  <si>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</si>
  <si>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</si>
  <si>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</si>
  <si>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</si>
  <si>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</si>
  <si>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</si>
  <si>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</si>
  <si>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</si>
  <si>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</si>
  <si>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</si>
  <si>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</si>
  <si>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</si>
  <si>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</si>
  <si>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</si>
  <si>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</si>
  <si>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</si>
  <si>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</si>
  <si>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</si>
  <si>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</si>
  <si>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</si>
  <si>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</si>
  <si>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</si>
  <si>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</si>
  <si>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</si>
  <si>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</si>
  <si>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</si>
  <si>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</si>
  <si>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</si>
  <si>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</si>
  <si>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</si>
  <si>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</si>
  <si>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</si>
  <si>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</si>
  <si>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</si>
  <si>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</si>
  <si>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</si>
  <si>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</si>
  <si>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</si>
  <si>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</si>
  <si>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</si>
  <si>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</si>
  <si>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</si>
  <si>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</si>
  <si>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</si>
  <si>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</si>
  <si>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</si>
  <si>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</si>
  <si>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</si>
  <si>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</si>
  <si>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</si>
  <si>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</si>
  <si>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</si>
  <si>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</si>
  <si>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</si>
  <si>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</si>
  <si>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</si>
  <si>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</si>
  <si>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</si>
  <si>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</si>
  <si>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</si>
  <si>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</si>
  <si>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</si>
  <si>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</si>
  <si>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</si>
  <si>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</si>
  <si>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</si>
  <si>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</si>
  <si>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</si>
  <si>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</si>
  <si>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</si>
  <si>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</si>
  <si>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</si>
  <si>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</si>
  <si>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</si>
  <si>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</si>
  <si>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</si>
  <si>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</si>
  <si>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</si>
  <si>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</si>
  <si>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</si>
  <si>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</si>
  <si>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</si>
  <si>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</si>
  <si>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</si>
  <si>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</si>
  <si>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</si>
  <si>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</si>
  <si>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</si>
  <si>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</si>
  <si>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</si>
  <si>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</si>
  <si>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</si>
  <si>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</si>
  <si>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</si>
  <si>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</si>
  <si>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</si>
  <si>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</si>
  <si>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</si>
  <si>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</si>
  <si>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</si>
  <si>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</si>
  <si>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</si>
  <si>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</si>
  <si>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</si>
  <si>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</si>
  <si>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</si>
  <si>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</si>
  <si>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</si>
  <si>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</si>
  <si>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</si>
  <si>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</si>
  <si>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</si>
  <si>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</si>
  <si>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</si>
  <si>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</si>
  <si>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</si>
  <si>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</si>
  <si>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</si>
  <si>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</si>
  <si>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</si>
  <si>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</si>
  <si>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</si>
  <si>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</si>
  <si>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</si>
  <si>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</si>
  <si>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</si>
  <si>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</si>
  <si>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</si>
  <si>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</si>
  <si>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</si>
  <si>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</si>
  <si>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</si>
  <si>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</si>
  <si>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</si>
  <si>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</si>
  <si>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</si>
  <si>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</si>
  <si>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</si>
  <si>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</si>
  <si>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</si>
  <si>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</si>
  <si>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</si>
  <si>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</si>
  <si>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</si>
  <si>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</si>
  <si>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</si>
  <si>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</si>
  <si>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</si>
  <si>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</si>
  <si>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</si>
  <si>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</si>
  <si>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</si>
  <si>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</si>
  <si>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</si>
  <si>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</si>
  <si>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</si>
  <si>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</si>
  <si>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</si>
  <si>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</si>
  <si>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</si>
  <si>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</si>
  <si>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</si>
  <si>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</si>
  <si>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</si>
  <si>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</si>
  <si>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</si>
  <si>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</si>
  <si>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</si>
  <si>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</si>
  <si>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</si>
  <si>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</si>
  <si>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</si>
  <si>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</si>
  <si>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</si>
  <si>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</si>
  <si>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</si>
  <si>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</si>
  <si>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</si>
  <si>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</si>
  <si>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</si>
  <si>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</si>
  <si>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</si>
  <si>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</si>
  <si>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</si>
  <si>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</si>
  <si>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</si>
  <si>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</si>
  <si>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</si>
  <si>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</si>
  <si>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</si>
  <si>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</si>
  <si>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</si>
  <si>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</si>
  <si>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</si>
  <si>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</si>
  <si>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</si>
  <si>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</si>
  <si>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</si>
  <si>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</si>
  <si>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</si>
  <si>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</si>
  <si>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</si>
  <si>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</si>
  <si>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</si>
  <si>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</si>
  <si>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</si>
  <si>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</si>
  <si>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</si>
  <si>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</si>
  <si>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</si>
  <si>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</si>
  <si>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</si>
  <si>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</si>
  <si>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</si>
  <si>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</si>
  <si>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</si>
  <si>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</si>
  <si>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</si>
  <si>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</si>
  <si>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</si>
  <si>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</si>
  <si>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</si>
  <si>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</si>
  <si>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</si>
  <si>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</si>
  <si>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</si>
  <si>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</si>
  <si>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</si>
  <si>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</si>
  <si>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</si>
  <si>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</si>
  <si>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</si>
  <si>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</si>
  <si>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</si>
  <si>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</si>
  <si>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</si>
  <si>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</si>
  <si>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</si>
  <si>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</si>
  <si>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</si>
  <si>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</si>
  <si>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</si>
  <si>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</si>
  <si>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</si>
  <si>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</si>
  <si>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</si>
  <si>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</si>
  <si>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</si>
  <si>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</si>
  <si>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</si>
  <si>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</si>
  <si>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</si>
  <si>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</si>
  <si>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</si>
  <si>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</si>
  <si>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</si>
  <si>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</si>
  <si>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</si>
  <si>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</si>
  <si>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</si>
  <si>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</si>
  <si>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</si>
  <si>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</si>
  <si>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</si>
  <si>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</si>
  <si>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</si>
  <si>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</si>
  <si>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</si>
  <si>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</si>
  <si>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</si>
  <si>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</si>
  <si>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</si>
  <si>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</si>
  <si>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</si>
  <si>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</si>
  <si>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</si>
  <si>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</si>
  <si>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</si>
  <si>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</si>
  <si>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</si>
  <si>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</si>
  <si>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</si>
  <si>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</si>
  <si>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</si>
  <si>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</si>
  <si>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</si>
  <si>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</si>
  <si>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</si>
  <si>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</si>
  <si>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</si>
  <si>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</si>
  <si>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</si>
  <si>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</si>
  <si>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</si>
  <si>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</si>
  <si>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</si>
  <si>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</si>
  <si>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</si>
  <si>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</si>
  <si>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</si>
  <si>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</si>
  <si>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</si>
  <si>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</si>
  <si>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</si>
  <si>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</si>
  <si>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</si>
  <si>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</si>
  <si>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</si>
  <si>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</si>
  <si>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</si>
  <si>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</si>
  <si>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</si>
  <si>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</si>
  <si>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</si>
  <si>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</si>
  <si>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</si>
  <si>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</si>
  <si>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</si>
  <si>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</si>
  <si>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</si>
  <si>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</si>
  <si>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</si>
  <si>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</si>
  <si>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</si>
  <si>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</si>
  <si>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</si>
  <si>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</si>
  <si>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</si>
  <si>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</si>
  <si>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</si>
  <si>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</si>
  <si>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</si>
  <si>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</si>
  <si>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</si>
  <si>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</si>
  <si>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</si>
  <si>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</si>
  <si>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</si>
  <si>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</si>
  <si>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</si>
  <si>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</si>
  <si>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</si>
  <si>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</si>
  <si>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</si>
  <si>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</si>
  <si>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</si>
  <si>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</si>
  <si>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</si>
  <si>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</si>
  <si>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</si>
  <si>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</si>
  <si>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</si>
  <si>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</si>
  <si>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</si>
  <si>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</si>
  <si>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</si>
  <si>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</si>
  <si>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</si>
  <si>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</si>
  <si>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</si>
  <si>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</si>
  <si>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</si>
  <si>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</si>
  <si>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</si>
  <si>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</si>
  <si>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</si>
  <si>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</si>
  <si>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</si>
  <si>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</si>
  <si>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</si>
  <si>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</si>
  <si>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</si>
  <si>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</si>
  <si>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</si>
  <si>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</si>
  <si>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</si>
  <si>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</si>
  <si>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</si>
  <si>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</si>
  <si>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</si>
  <si>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</si>
  <si>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</si>
  <si>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</si>
  <si>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</si>
  <si>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</si>
  <si>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</si>
  <si>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</si>
  <si>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</si>
  <si>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</si>
  <si>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</si>
  <si>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</si>
  <si>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</si>
  <si>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</si>
  <si>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</si>
  <si>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</si>
  <si>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</si>
  <si>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</si>
  <si>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</si>
  <si>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</si>
  <si>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</si>
  <si>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</si>
  <si>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</si>
  <si>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</si>
  <si>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</si>
  <si>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</si>
  <si>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</si>
  <si>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</si>
  <si>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</si>
  <si>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</si>
  <si>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</si>
  <si>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</si>
  <si>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</si>
  <si>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</si>
  <si>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</si>
  <si>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</si>
  <si>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</si>
  <si>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</si>
  <si>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</si>
  <si>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</si>
  <si>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</si>
  <si>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</si>
  <si>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</si>
  <si>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</si>
  <si>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</si>
  <si>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</si>
  <si>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</si>
  <si>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</si>
  <si>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</si>
  <si>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</si>
  <si>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</si>
  <si>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</si>
  <si>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</si>
  <si>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</si>
  <si>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</si>
  <si>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</si>
  <si>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</si>
  <si>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</si>
  <si>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</si>
  <si>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</si>
  <si>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</si>
  <si>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</si>
  <si>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</si>
  <si>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</si>
  <si>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</si>
  <si>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</si>
  <si>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</si>
  <si>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</si>
  <si>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</si>
  <si>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</si>
  <si>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</si>
  <si>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</si>
  <si>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</si>
  <si>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</si>
  <si>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</si>
  <si>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</si>
  <si>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</si>
  <si>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</si>
  <si>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</si>
  <si>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</si>
  <si>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</si>
  <si>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</si>
  <si>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</si>
  <si>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</si>
  <si>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</si>
  <si>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</si>
  <si>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</si>
  <si>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</si>
  <si>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</si>
  <si>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</si>
  <si>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</si>
  <si>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</si>
  <si>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</si>
  <si>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</si>
  <si>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</si>
  <si>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</si>
  <si>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</si>
  <si>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</si>
  <si>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</si>
  <si>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</si>
  <si>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</si>
  <si>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</si>
  <si>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</si>
  <si>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</si>
  <si>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</si>
  <si>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</si>
  <si>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</si>
  <si>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</si>
  <si>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</si>
  <si>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</si>
  <si>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</si>
  <si>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</si>
  <si>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</si>
  <si>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</si>
  <si>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</si>
  <si>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</si>
  <si>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</si>
  <si>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</si>
  <si>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</si>
  <si>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</si>
  <si>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</si>
  <si>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</si>
  <si>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</si>
  <si>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</si>
  <si>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</si>
  <si>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</si>
  <si>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</si>
  <si>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</si>
  <si>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</si>
  <si>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</si>
  <si>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</si>
  <si>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</si>
  <si>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</si>
  <si>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</si>
  <si>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</si>
  <si>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</si>
  <si>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</si>
  <si>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</si>
  <si>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</si>
  <si>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</si>
  <si>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</si>
  <si>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</si>
  <si>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</si>
  <si>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</si>
  <si>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</si>
  <si>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</si>
  <si>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</si>
  <si>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</si>
  <si>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</si>
  <si>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</si>
  <si>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</si>
  <si>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</si>
  <si>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</si>
  <si>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</si>
  <si>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</si>
  <si>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</si>
  <si>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</si>
  <si>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</si>
  <si>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</si>
  <si>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</si>
  <si>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</si>
  <si>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</si>
  <si>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</si>
  <si>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</si>
  <si>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</si>
  <si>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</si>
  <si>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</si>
  <si>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</si>
  <si>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</si>
  <si>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</si>
  <si>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</si>
  <si>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</si>
  <si>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</si>
  <si>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</si>
  <si>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</si>
  <si>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</si>
  <si>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</si>
  <si>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</si>
  <si>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</si>
  <si>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</si>
  <si>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</si>
  <si>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</si>
  <si>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</si>
  <si>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</si>
  <si>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</si>
  <si>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</si>
  <si>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</si>
  <si>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</si>
  <si>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</si>
  <si>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</si>
  <si>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</si>
  <si>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</si>
  <si>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</si>
  <si>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</si>
  <si>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</si>
  <si>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</si>
  <si>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</si>
  <si>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</si>
  <si>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</si>
  <si>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</si>
  <si>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</si>
  <si>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</si>
  <si>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</si>
  <si>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</si>
  <si>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</si>
  <si>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</si>
  <si>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</si>
  <si>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</si>
  <si>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</si>
  <si>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</si>
  <si>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</si>
  <si>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</si>
  <si>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</si>
  <si>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</si>
  <si>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</si>
  <si>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</si>
  <si>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</si>
  <si>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</si>
  <si>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</si>
  <si>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</si>
  <si>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</si>
  <si>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</si>
  <si>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</si>
  <si>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</si>
  <si>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</si>
  <si>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</si>
  <si>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</si>
  <si>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</si>
  <si>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</si>
  <si>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</si>
  <si>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</si>
  <si>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</si>
  <si>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</si>
  <si>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</si>
  <si>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</si>
  <si>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</si>
  <si>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</si>
  <si>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</si>
  <si>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</si>
  <si>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</si>
  <si>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</si>
  <si>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</si>
  <si>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</si>
  <si>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</si>
  <si>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</si>
  <si>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</si>
  <si>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</si>
  <si>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</si>
  <si>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</si>
  <si>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</si>
  <si>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</si>
  <si>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</si>
  <si>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</si>
  <si>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</si>
  <si>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</si>
  <si>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</si>
  <si>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</si>
  <si>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</si>
  <si>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</si>
  <si>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</si>
  <si>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</si>
  <si>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</si>
  <si>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</si>
  <si>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</si>
  <si>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</si>
  <si>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</si>
  <si>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</si>
  <si>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</si>
  <si>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</si>
  <si>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</si>
  <si>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</si>
  <si>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</si>
  <si>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</si>
  <si>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</si>
  <si>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</si>
  <si>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</si>
  <si>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</si>
  <si>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</si>
  <si>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</si>
  <si>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</si>
  <si>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</si>
  <si>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</si>
  <si>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</si>
  <si>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</si>
  <si>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</si>
  <si>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</si>
  <si>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</si>
  <si>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</si>
  <si>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</si>
  <si>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</si>
  <si>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</si>
  <si>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</si>
  <si>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</si>
  <si>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</si>
  <si>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</si>
  <si>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</si>
  <si>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</si>
  <si>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</si>
  <si>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</si>
  <si>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</si>
  <si>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</si>
  <si>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</si>
  <si>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</si>
  <si>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</si>
  <si>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</si>
  <si>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</si>
  <si>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</si>
  <si>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</si>
  <si>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</si>
  <si>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</si>
  <si>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</si>
  <si>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</si>
  <si>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</si>
  <si>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</si>
  <si>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</si>
  <si>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</si>
  <si>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</si>
  <si>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</si>
  <si>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</si>
  <si>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</si>
  <si>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</si>
  <si>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</si>
  <si>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</si>
  <si>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</si>
  <si>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</si>
  <si>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</si>
  <si>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</si>
  <si>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</si>
  <si>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</si>
  <si>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</si>
  <si>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</si>
  <si>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</si>
  <si>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</si>
  <si>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</si>
  <si>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</si>
  <si>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</si>
  <si>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</si>
  <si>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</si>
  <si>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</si>
  <si>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</si>
  <si>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</si>
  <si>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</si>
  <si>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</si>
  <si>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</si>
  <si>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</si>
  <si>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</si>
  <si>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</si>
  <si>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</si>
  <si>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</si>
  <si>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</si>
  <si>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</si>
  <si>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</si>
  <si>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</si>
  <si>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</si>
  <si>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</si>
  <si>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</si>
  <si>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</si>
  <si>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</si>
  <si>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</si>
  <si>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</si>
  <si>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</si>
  <si>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</si>
  <si>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</si>
  <si>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</si>
  <si>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</si>
  <si>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</si>
  <si>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</si>
  <si>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</si>
  <si>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</si>
  <si>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</si>
  <si>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</si>
  <si>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</si>
  <si>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</si>
  <si>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</si>
  <si>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</si>
  <si>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</si>
  <si>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</si>
  <si>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</si>
  <si>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</si>
  <si>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</si>
  <si>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</si>
  <si>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</si>
  <si>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</si>
  <si>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</si>
  <si>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</si>
  <si>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</si>
  <si>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</si>
  <si>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</si>
  <si>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</si>
  <si>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</si>
  <si>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</si>
  <si>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</si>
  <si>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</si>
  <si>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</si>
  <si>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</si>
  <si>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</si>
  <si>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</si>
  <si>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</si>
  <si>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</si>
  <si>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</si>
  <si>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</si>
  <si>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</si>
  <si>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</si>
  <si>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</si>
  <si>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</si>
  <si>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</si>
  <si>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</si>
  <si>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</si>
  <si>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</si>
  <si>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</si>
  <si>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</si>
  <si>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</si>
  <si>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</si>
  <si>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</si>
  <si>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</si>
  <si>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</si>
  <si>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</si>
  <si>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</si>
  <si>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</si>
  <si>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</si>
  <si>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</si>
  <si>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</si>
  <si>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</si>
  <si>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</si>
  <si>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</si>
  <si>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</si>
  <si>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</si>
  <si>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</si>
  <si>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</si>
  <si>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</si>
  <si>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</si>
  <si>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</si>
  <si>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</si>
  <si>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</si>
  <si>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</si>
  <si>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</si>
  <si>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</si>
  <si>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</si>
  <si>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</si>
  <si>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</si>
  <si>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</si>
  <si>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</si>
  <si>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</si>
  <si>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</si>
  <si>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</si>
  <si>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</si>
  <si>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</si>
  <si>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</si>
  <si>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</si>
  <si>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</si>
  <si>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</si>
  <si>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</si>
  <si>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</si>
  <si>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</si>
  <si>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</si>
  <si>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</si>
  <si>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</si>
  <si>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</si>
  <si>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</si>
  <si>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</si>
  <si>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</si>
  <si>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</si>
  <si>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</si>
  <si>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</si>
  <si>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</si>
  <si>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</si>
  <si>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</si>
  <si>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</si>
  <si>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</si>
  <si>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</si>
  <si>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</si>
  <si>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</si>
  <si>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</si>
  <si>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</si>
  <si>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</si>
  <si>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</si>
  <si>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</si>
  <si>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</si>
  <si>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</si>
  <si>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</si>
  <si>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</si>
  <si>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</si>
  <si>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</si>
  <si>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</si>
  <si>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</si>
  <si>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</si>
  <si>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</si>
  <si>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</si>
  <si>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</si>
  <si>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</si>
  <si>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</si>
  <si>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</si>
  <si>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</si>
  <si>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</si>
  <si>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</si>
  <si>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</si>
  <si>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</si>
  <si>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</si>
  <si>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</si>
  <si>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</si>
  <si>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</si>
  <si>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</si>
  <si>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</si>
  <si>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</si>
  <si>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</si>
  <si>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</si>
  <si>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</si>
  <si>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</si>
  <si>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</si>
  <si>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</si>
  <si>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</si>
  <si>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</si>
  <si>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</si>
  <si>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</si>
  <si>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</si>
  <si>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</si>
  <si>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</si>
  <si>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</si>
  <si>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</si>
  <si>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</si>
  <si>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</si>
  <si>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</si>
  <si>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</si>
  <si>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</si>
  <si>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</si>
  <si>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</si>
  <si>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</si>
  <si>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</si>
  <si>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</si>
  <si>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</si>
  <si>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</si>
  <si>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</si>
  <si>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</si>
  <si>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</si>
  <si>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</si>
  <si>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</si>
  <si>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</si>
  <si>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</si>
  <si>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</si>
  <si>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</si>
  <si>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</si>
  <si>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</si>
  <si>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</si>
  <si>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</si>
  <si>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</si>
  <si>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</si>
  <si>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</si>
  <si>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</si>
  <si>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</si>
  <si>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</si>
  <si>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</si>
  <si>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</si>
  <si>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</si>
  <si>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</si>
  <si>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</si>
  <si>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</si>
  <si>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</si>
  <si>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</si>
  <si>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</si>
  <si>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</si>
  <si>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</si>
  <si>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</si>
  <si>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</si>
  <si>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</si>
  <si>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</si>
  <si>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</si>
  <si>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</si>
  <si>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</si>
  <si>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</si>
  <si>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</si>
  <si>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</si>
  <si>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</si>
  <si>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</si>
  <si>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</si>
  <si>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</si>
  <si>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</si>
  <si>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</si>
  <si>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</si>
  <si>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</si>
  <si>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</si>
  <si>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</si>
  <si>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</si>
  <si>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</si>
  <si>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</si>
  <si>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</si>
  <si>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</si>
  <si>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</si>
  <si>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</si>
  <si>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</si>
  <si>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</si>
  <si>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</si>
  <si>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</si>
  <si>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</si>
  <si>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</si>
  <si>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</si>
  <si>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</si>
  <si>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</si>
  <si>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</si>
  <si>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</si>
  <si>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</si>
  <si>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</si>
  <si>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</si>
  <si>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</si>
  <si>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</si>
  <si>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</si>
  <si>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</si>
  <si>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</si>
  <si>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</si>
  <si>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</si>
  <si>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</si>
  <si>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</si>
  <si>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</si>
  <si>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</si>
  <si>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</si>
  <si>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</si>
  <si>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</si>
  <si>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</si>
  <si>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</si>
  <si>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</si>
  <si>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</si>
  <si>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</si>
  <si>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</si>
  <si>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</si>
  <si>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</si>
  <si>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</si>
  <si>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</si>
  <si>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</si>
  <si>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</si>
  <si>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</si>
  <si>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</si>
  <si>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</si>
  <si>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</si>
  <si>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</si>
  <si>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</si>
  <si>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</si>
  <si>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</si>
  <si>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</si>
  <si>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</si>
  <si>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</si>
  <si>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</si>
  <si>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</si>
  <si>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</si>
  <si>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</si>
  <si>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</si>
  <si>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</si>
  <si>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</si>
  <si>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</si>
  <si>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</si>
  <si>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</si>
  <si>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</si>
  <si>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</si>
  <si>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</si>
  <si>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</si>
  <si>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</si>
  <si>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</si>
  <si>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</si>
  <si>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</si>
  <si>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</si>
  <si>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</si>
  <si>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</si>
  <si>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</si>
  <si>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</si>
  <si>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</si>
  <si>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</si>
  <si>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</si>
  <si>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</si>
  <si>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</si>
  <si>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</si>
  <si>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</si>
  <si>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</si>
  <si>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</si>
  <si>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</si>
  <si>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</si>
  <si>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</si>
  <si>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</si>
  <si>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</si>
  <si>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</si>
  <si>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</si>
  <si>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</si>
  <si>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</si>
  <si>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</si>
  <si>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</si>
  <si>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</si>
  <si>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</si>
  <si>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</si>
  <si>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</si>
  <si>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</si>
  <si>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</si>
  <si>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</si>
  <si>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</si>
  <si>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</si>
  <si>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</si>
  <si>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</si>
  <si>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</si>
  <si>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</si>
  <si>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</si>
  <si>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</si>
  <si>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</si>
  <si>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</si>
  <si>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</si>
  <si>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</si>
  <si>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</si>
  <si>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</si>
  <si>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</si>
  <si>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</si>
  <si>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</si>
  <si>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</si>
  <si>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</si>
  <si>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</si>
  <si>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</si>
  <si>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</si>
  <si>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</si>
  <si>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</si>
  <si>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</si>
  <si>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</si>
  <si>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</si>
  <si>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</si>
  <si>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</si>
  <si>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</si>
  <si>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</si>
  <si>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</si>
  <si>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</si>
  <si>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</si>
  <si>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</si>
  <si>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</si>
  <si>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</si>
  <si>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</si>
  <si>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</si>
  <si>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</si>
  <si>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</si>
  <si>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</si>
  <si>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</si>
  <si>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</si>
  <si>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</si>
  <si>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</si>
  <si>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</si>
  <si>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</si>
  <si>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</si>
  <si>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</si>
  <si>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</si>
  <si>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</si>
  <si>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</si>
  <si>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</si>
  <si>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</si>
  <si>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</si>
  <si>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</si>
  <si>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</si>
  <si>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</si>
  <si>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</si>
  <si>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</si>
  <si>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</si>
  <si>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</si>
  <si>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</si>
  <si>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</si>
  <si>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</si>
  <si>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</si>
  <si>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</si>
  <si>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</si>
  <si>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</si>
  <si>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</si>
  <si>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</si>
  <si>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</si>
  <si>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</si>
  <si>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</si>
  <si>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</si>
  <si>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</si>
  <si>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</si>
  <si>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</si>
  <si>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</si>
  <si>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</si>
  <si>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</si>
  <si>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</si>
  <si>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</si>
  <si>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</si>
  <si>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</si>
  <si>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</si>
  <si>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</si>
  <si>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</si>
  <si>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</si>
  <si>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</si>
  <si>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</si>
  <si>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</si>
  <si>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</si>
  <si>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</si>
  <si>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</si>
  <si>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</si>
  <si>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</si>
  <si>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</si>
  <si>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</si>
  <si>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</si>
  <si>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</si>
  <si>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</si>
  <si>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</si>
  <si>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</si>
  <si>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</si>
  <si>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</si>
  <si>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</si>
  <si>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</si>
  <si>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</si>
  <si>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</si>
  <si>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</si>
  <si>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</si>
  <si>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</si>
  <si>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</si>
  <si>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</si>
  <si>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</si>
  <si>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</si>
  <si>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</si>
  <si>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</si>
  <si>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</si>
  <si>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</si>
  <si>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</si>
  <si>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</si>
  <si>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</si>
  <si>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</si>
  <si>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</si>
  <si>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</si>
  <si>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</si>
  <si>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</si>
  <si>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</si>
  <si>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</si>
  <si>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</si>
  <si>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</si>
  <si>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</si>
  <si>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</si>
  <si>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</si>
  <si>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</si>
  <si>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</si>
  <si>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</si>
  <si>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</si>
  <si>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</si>
  <si>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</si>
  <si>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</si>
  <si>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</si>
  <si>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</si>
  <si>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</si>
  <si>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</si>
  <si>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</si>
  <si>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</si>
  <si>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</si>
  <si>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</si>
  <si>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</si>
  <si>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</si>
  <si>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</si>
  <si>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</si>
  <si>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</si>
  <si>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</si>
  <si>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</si>
  <si>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</si>
  <si>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</si>
  <si>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</si>
  <si>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</si>
  <si>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</si>
  <si>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</si>
  <si>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</si>
  <si>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</si>
  <si>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</si>
  <si>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</si>
  <si>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</si>
  <si>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</si>
  <si>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</si>
  <si>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</si>
  <si>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</si>
  <si>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</si>
  <si>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</si>
  <si>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</si>
  <si>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</si>
  <si>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</si>
  <si>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</si>
  <si>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</si>
  <si>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</si>
  <si>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</si>
  <si>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</si>
  <si>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</si>
  <si>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</si>
  <si>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</si>
  <si>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</si>
  <si>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</si>
  <si>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</si>
  <si>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</si>
  <si>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</si>
  <si>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</si>
  <si>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</si>
  <si>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</si>
  <si>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</si>
  <si>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</si>
  <si>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</si>
  <si>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</si>
  <si>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</si>
  <si>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</si>
  <si>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</si>
  <si>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</si>
  <si>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</si>
  <si>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</si>
  <si>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</si>
  <si>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</si>
  <si>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</si>
  <si>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</si>
  <si>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</si>
  <si>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</si>
  <si>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</si>
  <si>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</si>
  <si>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</si>
  <si>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</si>
  <si>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</si>
  <si>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</si>
  <si>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</si>
  <si>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</si>
  <si>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</si>
  <si>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</si>
  <si>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</si>
  <si>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</si>
  <si>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</si>
  <si>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</si>
  <si>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</si>
  <si>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</si>
  <si>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</si>
  <si>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</si>
  <si>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</si>
  <si>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</si>
  <si>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</si>
  <si>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</si>
  <si>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</si>
  <si>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</si>
  <si>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</si>
  <si>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</si>
  <si>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</si>
  <si>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</si>
  <si>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</si>
  <si>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</si>
  <si>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</si>
  <si>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</si>
  <si>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</si>
  <si>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</si>
  <si>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</si>
  <si>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</si>
  <si>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</si>
  <si>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</si>
  <si>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</si>
  <si>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</si>
  <si>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</si>
  <si>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</si>
  <si>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</si>
  <si>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</si>
  <si>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</si>
  <si>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</si>
  <si>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</si>
  <si>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</si>
  <si>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</si>
  <si>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</si>
  <si>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</si>
  <si>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</si>
  <si>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</si>
  <si>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</si>
  <si>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</si>
  <si>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</si>
  <si>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</si>
  <si>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</si>
  <si>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</si>
  <si>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</si>
  <si>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</si>
  <si>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</si>
  <si>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</si>
  <si>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</si>
  <si>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</si>
  <si>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</si>
  <si>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</si>
  <si>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</si>
  <si>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</si>
  <si>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</si>
  <si>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</si>
  <si>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</si>
  <si>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</si>
  <si>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</si>
  <si>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</si>
  <si>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</si>
  <si>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</si>
  <si>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</si>
  <si>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</si>
  <si>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</si>
  <si>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</si>
  <si>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</si>
  <si>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</si>
  <si>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</si>
  <si>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</si>
  <si>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</si>
  <si>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</si>
  <si>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</si>
  <si>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</si>
  <si>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</si>
  <si>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</si>
  <si>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</si>
  <si>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</si>
  <si>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</si>
  <si>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</si>
  <si>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</si>
  <si>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</si>
  <si>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</si>
  <si>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</si>
  <si>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</si>
  <si>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</si>
  <si>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</si>
  <si>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</si>
  <si>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</si>
  <si>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</si>
  <si>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</si>
  <si>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</si>
  <si>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</si>
  <si>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</si>
  <si>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</si>
  <si>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</si>
  <si>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</si>
  <si>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</si>
  <si>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</si>
  <si>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</si>
  <si>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</si>
  <si>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</si>
  <si>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</si>
  <si>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</si>
  <si>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</si>
  <si>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</si>
  <si>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</si>
  <si>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</si>
  <si>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</si>
  <si>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</si>
  <si>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</si>
  <si>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</si>
  <si>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</si>
  <si>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</si>
  <si>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</si>
  <si>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</si>
  <si>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</si>
  <si>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</si>
  <si>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</si>
  <si>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</si>
  <si>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</si>
  <si>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</si>
  <si>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</si>
  <si>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</si>
  <si>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</si>
  <si>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</si>
  <si>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</si>
  <si>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</si>
  <si>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</si>
  <si>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</si>
  <si>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</si>
  <si>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</si>
  <si>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</si>
  <si>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</si>
  <si>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</si>
  <si>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</si>
  <si>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</si>
  <si>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</si>
  <si>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</si>
  <si>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</si>
  <si>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</si>
  <si>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</si>
  <si>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</si>
  <si>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</si>
  <si>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</si>
  <si>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</si>
  <si>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</si>
  <si>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</si>
  <si>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</si>
  <si>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</si>
  <si>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</si>
  <si>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</si>
  <si>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</si>
  <si>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</si>
  <si>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</si>
  <si>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</si>
  <si>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</si>
  <si>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</si>
  <si>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</si>
  <si>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</si>
  <si>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</si>
  <si>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</si>
  <si>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</si>
  <si>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</si>
  <si>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</si>
  <si>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</si>
  <si>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</si>
  <si>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</si>
  <si>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</si>
  <si>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</si>
  <si>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</si>
  <si>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</si>
  <si>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</si>
  <si>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</si>
  <si>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</si>
  <si>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</si>
  <si>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</si>
  <si>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</si>
  <si>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</si>
  <si>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</si>
  <si>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</si>
  <si>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</si>
  <si>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</si>
  <si>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</si>
  <si>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</si>
  <si>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</si>
  <si>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</si>
  <si>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</si>
  <si>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</si>
  <si>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</si>
  <si>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</si>
  <si>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</si>
  <si>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</si>
  <si>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</si>
  <si>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</si>
  <si>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</si>
  <si>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</si>
  <si>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</si>
  <si>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</si>
  <si>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</si>
  <si>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</si>
  <si>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</si>
  <si>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</si>
  <si>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</si>
  <si>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</si>
  <si>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</si>
  <si>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</si>
  <si>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</si>
  <si>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</si>
  <si>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</si>
  <si>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</si>
  <si>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</si>
  <si>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</si>
  <si>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</si>
  <si>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</si>
  <si>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</si>
  <si>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</si>
  <si>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</si>
  <si>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</si>
  <si>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</si>
  <si>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</si>
  <si>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</si>
  <si>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</si>
  <si>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</si>
  <si>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</si>
  <si>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</si>
  <si>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</si>
  <si>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</si>
  <si>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</si>
  <si>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</si>
  <si>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</si>
  <si>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</si>
  <si>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</si>
  <si>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</si>
  <si>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</si>
  <si>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</si>
  <si>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</si>
  <si>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</si>
  <si>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</si>
  <si>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</si>
  <si>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</si>
  <si>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</si>
  <si>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</si>
  <si>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</si>
  <si>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</si>
  <si>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</si>
  <si>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</si>
  <si>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</si>
  <si>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</si>
  <si>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</si>
  <si>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</si>
  <si>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</si>
  <si>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</si>
  <si>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</si>
  <si>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</si>
  <si>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</si>
  <si>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</si>
  <si>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</si>
  <si>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</si>
  <si>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</si>
  <si>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</si>
  <si>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</si>
  <si>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</si>
  <si>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</si>
  <si>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</si>
  <si>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</si>
  <si>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</si>
  <si>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</si>
  <si>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</si>
  <si>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</si>
  <si>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</si>
  <si>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</si>
  <si>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</si>
  <si>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</si>
  <si>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</si>
  <si>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</si>
  <si>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</si>
  <si>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</si>
  <si>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</si>
  <si>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</si>
  <si>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</si>
  <si>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</si>
  <si>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</si>
  <si>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</si>
  <si>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</si>
  <si>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</si>
  <si>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</si>
  <si>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</si>
  <si>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</si>
  <si>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</si>
  <si>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</si>
  <si>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</si>
  <si>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</si>
  <si>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</si>
  <si>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</si>
  <si>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</si>
  <si>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</si>
  <si>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</si>
  <si>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</si>
  <si>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</si>
  <si>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</si>
  <si>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</si>
  <si>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</si>
  <si>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</si>
  <si>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</si>
  <si>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</si>
  <si>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</si>
  <si>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</si>
  <si>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</si>
  <si>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</si>
  <si>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</si>
  <si>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</si>
  <si>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</si>
  <si>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</si>
  <si>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</si>
  <si>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</si>
  <si>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</si>
  <si>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</si>
  <si>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</si>
  <si>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</si>
  <si>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</si>
  <si>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</si>
  <si>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</si>
  <si>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</si>
  <si>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</si>
  <si>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</si>
  <si>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</si>
  <si>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</si>
  <si>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</si>
  <si>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</si>
  <si>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</si>
  <si>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</si>
  <si>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</si>
  <si>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</si>
  <si>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</si>
  <si>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</si>
  <si>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</si>
  <si>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</si>
  <si>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</si>
  <si>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</si>
  <si>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</si>
  <si>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</si>
  <si>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</si>
  <si>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</si>
  <si>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</si>
  <si>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</si>
  <si>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</si>
  <si>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</si>
  <si>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</si>
  <si>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</si>
  <si>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</si>
  <si>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</si>
  <si>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</si>
  <si>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</si>
  <si>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</si>
  <si>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</si>
  <si>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</si>
  <si>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</si>
  <si>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</si>
  <si>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</si>
  <si>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</si>
  <si>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</si>
  <si>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</si>
  <si>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</si>
  <si>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</si>
  <si>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</si>
  <si>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</si>
  <si>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</si>
  <si>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</si>
  <si>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</si>
  <si>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</si>
  <si>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</si>
  <si>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</si>
  <si>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</si>
  <si>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</si>
  <si>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</si>
  <si>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</si>
  <si>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</si>
  <si>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</si>
  <si>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</si>
  <si>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</si>
  <si>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</si>
  <si>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</si>
  <si>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</si>
  <si>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</si>
  <si>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</si>
  <si>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</si>
  <si>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</si>
  <si>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</si>
  <si>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</si>
  <si>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</si>
  <si>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</si>
  <si>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</si>
  <si>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</si>
  <si>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</si>
  <si>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</si>
  <si>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</si>
  <si>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</si>
  <si>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</si>
  <si>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</si>
  <si>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</si>
  <si>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</si>
  <si>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</si>
  <si>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</si>
  <si>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</si>
  <si>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</si>
  <si>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</si>
  <si>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</si>
  <si>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</si>
  <si>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</si>
  <si>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</si>
  <si>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</si>
  <si>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</si>
  <si>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</si>
  <si>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</si>
  <si>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</si>
  <si>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</si>
  <si>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</si>
  <si>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</si>
  <si>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</si>
  <si>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</si>
  <si>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</si>
  <si>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</si>
  <si>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</si>
  <si>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</si>
  <si>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</si>
  <si>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</si>
  <si>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</si>
  <si>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</si>
  <si>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</si>
  <si>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</si>
  <si>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</si>
  <si>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</si>
  <si>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</si>
  <si>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</si>
  <si>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</si>
  <si>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</si>
  <si>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</si>
  <si>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</si>
  <si>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</si>
  <si>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</si>
  <si>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</si>
  <si>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</si>
  <si>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</si>
  <si>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</si>
  <si>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</si>
  <si>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</si>
  <si>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</si>
  <si>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</si>
  <si>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</si>
  <si>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</si>
  <si>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</si>
  <si>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</si>
  <si>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</si>
  <si>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</si>
  <si>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</si>
  <si>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</si>
  <si>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</si>
  <si>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</si>
  <si>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</si>
  <si>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</si>
  <si>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</si>
  <si>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</si>
  <si>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</si>
  <si>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</si>
  <si>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</si>
  <si>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</si>
  <si>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</si>
  <si>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</si>
  <si>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</si>
  <si>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</si>
  <si>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</si>
  <si>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</si>
  <si>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</si>
  <si>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</si>
  <si>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</si>
  <si>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</si>
  <si>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</si>
  <si>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</si>
  <si>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</si>
  <si>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</si>
  <si>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</si>
  <si>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</si>
  <si>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</si>
  <si>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</si>
  <si>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</si>
  <si>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</si>
  <si>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</si>
  <si>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</si>
  <si>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</si>
  <si>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</si>
  <si>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</si>
  <si>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</si>
  <si>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</si>
  <si>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</si>
  <si>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</si>
  <si>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</si>
  <si>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</si>
  <si>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</si>
  <si>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</si>
  <si>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</si>
  <si>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</si>
  <si>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</si>
  <si>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</si>
  <si>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</si>
  <si>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</si>
  <si>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</si>
  <si>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</si>
  <si>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</si>
  <si>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</si>
  <si>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</si>
  <si>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</si>
  <si>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</si>
  <si>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</si>
  <si>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</si>
  <si>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</si>
  <si>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</si>
  <si>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</si>
  <si>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</si>
  <si>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</si>
  <si>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</si>
  <si>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</si>
  <si>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</si>
  <si>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</si>
  <si>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</si>
  <si>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</si>
  <si>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</si>
  <si>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</si>
  <si>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</si>
  <si>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</si>
  <si>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</si>
  <si>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</si>
  <si>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</si>
  <si>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</si>
  <si>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</si>
  <si>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</si>
  <si>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</si>
  <si>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</si>
  <si>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</si>
  <si>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</si>
  <si>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</si>
  <si>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</si>
  <si>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</si>
  <si>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</si>
  <si>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</si>
  <si>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</si>
  <si>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</si>
  <si>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</si>
  <si>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</si>
  <si>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</si>
  <si>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</si>
  <si>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</si>
  <si>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</si>
  <si>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</si>
  <si>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</si>
  <si>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</si>
  <si>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</si>
  <si>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</si>
  <si>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</si>
  <si>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</si>
  <si>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</si>
  <si>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</si>
  <si>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</si>
  <si>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</si>
  <si>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</si>
  <si>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</si>
  <si>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</si>
  <si>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</si>
  <si>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</si>
  <si>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</si>
  <si>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</si>
  <si>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</si>
  <si>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</si>
  <si>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</si>
  <si>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</si>
  <si>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</si>
  <si>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</si>
  <si>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</si>
  <si>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</si>
  <si>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</si>
  <si>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</si>
  <si>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</si>
  <si>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</si>
  <si>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</si>
  <si>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</si>
  <si>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</si>
  <si>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</si>
  <si>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</si>
  <si>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</si>
  <si>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</si>
  <si>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</si>
  <si>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</si>
  <si>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</si>
  <si>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</si>
  <si>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</si>
  <si>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</si>
  <si>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</si>
  <si>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</si>
  <si>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</si>
  <si>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</si>
  <si>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</si>
  <si>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</si>
  <si>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</si>
  <si>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</si>
  <si>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</si>
  <si>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</si>
  <si>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</si>
  <si>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</si>
  <si>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</si>
  <si>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</si>
  <si>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</si>
  <si>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</si>
  <si>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</si>
  <si>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</si>
  <si>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</si>
  <si>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</si>
  <si>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</si>
  <si>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</si>
  <si>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</si>
  <si>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</si>
  <si>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</si>
  <si>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</si>
  <si>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</si>
  <si>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</si>
  <si>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</si>
  <si>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</si>
  <si>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</si>
  <si>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</si>
  <si>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</si>
  <si>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</si>
  <si>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</si>
  <si>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</si>
  <si>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</si>
  <si>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</si>
  <si>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</si>
  <si>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</si>
  <si>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</si>
  <si>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</si>
  <si>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</si>
  <si>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</si>
  <si>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</si>
  <si>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</si>
  <si>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</si>
  <si>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</si>
  <si>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</si>
  <si>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</si>
  <si>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</si>
  <si>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</si>
  <si>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</si>
  <si>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</si>
  <si>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</si>
  <si>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</si>
  <si>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</si>
  <si>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</si>
  <si>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</si>
  <si>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</si>
  <si>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</si>
  <si>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</si>
  <si>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</si>
  <si>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</si>
  <si>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</si>
  <si>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</si>
  <si>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</si>
  <si>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</si>
  <si>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</si>
  <si>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</si>
  <si>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</si>
  <si>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</si>
  <si>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</si>
  <si>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</si>
  <si>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</si>
  <si>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</si>
  <si>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</si>
  <si>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</si>
  <si>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</si>
  <si>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</si>
  <si>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</si>
  <si>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</si>
  <si>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</si>
  <si>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</si>
  <si>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</si>
  <si>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</si>
  <si>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</si>
  <si>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</si>
  <si>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</si>
  <si>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</si>
  <si>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</si>
  <si>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</si>
  <si>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</si>
  <si>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</si>
  <si>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</si>
  <si>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</si>
  <si>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</si>
  <si>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</si>
  <si>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</si>
  <si>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</si>
  <si>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</si>
  <si>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</si>
  <si>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</si>
  <si>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</si>
  <si>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</si>
  <si>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</si>
  <si>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</si>
  <si>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</si>
  <si>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</si>
  <si>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</si>
  <si>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</si>
  <si>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</si>
  <si>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</si>
  <si>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</si>
  <si>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</si>
  <si>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</si>
  <si>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</si>
  <si>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</si>
  <si>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</si>
  <si>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</si>
  <si>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</si>
  <si>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</si>
  <si>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</si>
  <si>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</si>
  <si>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</si>
  <si>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</si>
  <si>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</si>
  <si>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</si>
  <si>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</si>
  <si>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</si>
  <si>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</si>
  <si>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</si>
  <si>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</si>
  <si>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</si>
  <si>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</si>
  <si>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</si>
  <si>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</si>
  <si>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</si>
  <si>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</si>
  <si>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</si>
  <si>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</si>
  <si>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</si>
  <si>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</si>
  <si>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</si>
  <si>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</si>
  <si>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</si>
  <si>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</si>
  <si>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</si>
  <si>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</si>
  <si>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</si>
  <si>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</si>
  <si>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</si>
  <si>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</si>
  <si>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</si>
  <si>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</si>
  <si>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</si>
  <si>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</si>
  <si>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</si>
  <si>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</si>
  <si>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</si>
  <si>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</si>
  <si>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</si>
  <si>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</si>
  <si>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</si>
  <si>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</si>
  <si>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</si>
  <si>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</si>
  <si>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</si>
  <si>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</si>
  <si>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</si>
  <si>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</si>
  <si>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</si>
  <si>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</si>
  <si>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</si>
  <si>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</si>
  <si>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</si>
  <si>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</si>
  <si>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</si>
  <si>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</si>
  <si>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</si>
  <si>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</si>
  <si>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</si>
  <si>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</si>
  <si>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</si>
  <si>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</si>
  <si>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</si>
  <si>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</si>
  <si>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</si>
  <si>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</si>
  <si>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</si>
  <si>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</si>
  <si>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</si>
  <si>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</si>
  <si>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</si>
  <si>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</si>
  <si>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</si>
  <si>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</si>
  <si>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</si>
  <si>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</si>
  <si>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</si>
  <si>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</si>
  <si>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</si>
  <si>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</si>
  <si>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</si>
  <si>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</si>
  <si>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</si>
  <si>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</si>
  <si>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</si>
  <si>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</si>
  <si>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</si>
  <si>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</si>
  <si>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</si>
  <si>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</si>
  <si>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</si>
  <si>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</si>
  <si>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</si>
  <si>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</si>
  <si>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</si>
  <si>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</si>
  <si>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</si>
  <si>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</si>
  <si>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</si>
  <si>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</si>
  <si>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</si>
  <si>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</si>
  <si>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</si>
  <si>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</si>
  <si>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</si>
  <si>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</si>
  <si>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</si>
  <si>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</si>
  <si>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</si>
  <si>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</si>
  <si>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</si>
  <si>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</si>
  <si>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</si>
  <si>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</si>
  <si>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</si>
  <si>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</si>
  <si>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</si>
  <si>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</si>
  <si>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</si>
  <si>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</si>
  <si>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</si>
  <si>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</si>
  <si>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</si>
  <si>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</si>
  <si>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</si>
  <si>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</si>
  <si>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</si>
  <si>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</si>
  <si>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</si>
  <si>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</si>
  <si>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</si>
  <si>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</si>
  <si>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</si>
  <si>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</si>
  <si>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</si>
  <si>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</si>
  <si>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</si>
  <si>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</si>
  <si>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</si>
  <si>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</si>
  <si>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</si>
  <si>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</si>
  <si>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</si>
  <si>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</si>
  <si>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</si>
  <si>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</si>
  <si>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</si>
  <si>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</si>
  <si>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</si>
  <si>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</si>
  <si>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</si>
  <si>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</si>
  <si>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</si>
  <si>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</si>
  <si>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</si>
  <si>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</si>
  <si>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</si>
  <si>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</si>
  <si>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</si>
  <si>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</si>
  <si>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</si>
  <si>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</si>
  <si>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</si>
  <si>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</si>
  <si>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</si>
  <si>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</si>
  <si>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</si>
  <si>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</si>
  <si>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</si>
  <si>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</si>
  <si>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</si>
  <si>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</si>
  <si>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</si>
  <si>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</si>
  <si>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</si>
  <si>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</si>
  <si>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</si>
  <si>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</si>
  <si>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</si>
  <si>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</si>
  <si>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</si>
  <si>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</si>
  <si>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</si>
  <si>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</si>
  <si>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</si>
  <si>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</si>
  <si>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</si>
  <si>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</si>
  <si>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</si>
  <si>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</si>
  <si>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</si>
  <si>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</si>
  <si>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</si>
  <si>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</si>
  <si>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</si>
  <si>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</si>
  <si>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</si>
  <si>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</si>
  <si>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</si>
  <si>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</si>
  <si>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</si>
  <si>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</si>
  <si>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</si>
  <si>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</si>
  <si>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</si>
  <si>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</si>
  <si>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</si>
  <si>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</si>
  <si>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</si>
  <si>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</si>
  <si>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</si>
  <si>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</si>
  <si>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</si>
  <si>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</si>
  <si>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</si>
  <si>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</si>
  <si>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</si>
  <si>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</si>
  <si>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</si>
  <si>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</si>
  <si>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</si>
  <si>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</si>
  <si>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</si>
  <si>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</si>
  <si>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</si>
  <si>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</si>
  <si>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</si>
  <si>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</si>
  <si>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</si>
  <si>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</si>
  <si>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</si>
  <si>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</si>
  <si>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</si>
  <si>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</si>
  <si>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</si>
  <si>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</si>
  <si>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</si>
  <si>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</si>
  <si>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</si>
  <si>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</si>
  <si>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</si>
  <si>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</si>
  <si>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</si>
  <si>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</si>
  <si>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</si>
  <si>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</si>
  <si>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</si>
  <si>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</si>
  <si>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</si>
  <si>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</si>
  <si>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</si>
  <si>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</si>
  <si>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</si>
  <si>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</si>
  <si>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</si>
  <si>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</si>
  <si>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</si>
  <si>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</si>
  <si>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</si>
  <si>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</si>
  <si>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</si>
  <si>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</si>
  <si>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</si>
  <si>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</si>
  <si>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</si>
  <si>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</si>
  <si>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</si>
  <si>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</si>
  <si>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</si>
  <si>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</si>
  <si>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</si>
  <si>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</si>
  <si>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</si>
  <si>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</si>
  <si>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</si>
  <si>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</si>
  <si>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</si>
  <si>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</si>
  <si>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</si>
  <si>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</si>
  <si>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</si>
  <si>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</si>
  <si>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</si>
  <si>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</si>
  <si>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</si>
  <si>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</si>
  <si>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</si>
  <si>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</si>
  <si>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</si>
  <si>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</si>
  <si>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</si>
  <si>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</si>
  <si>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</si>
  <si>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</si>
  <si>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</si>
  <si>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</si>
  <si>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</si>
  <si>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</si>
  <si>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</si>
  <si>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</si>
  <si>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</si>
  <si>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</si>
  <si>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</si>
  <si>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</si>
  <si>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</si>
  <si>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</si>
  <si>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</si>
  <si>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</si>
  <si>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</si>
  <si>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</si>
  <si>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</si>
  <si>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</si>
  <si>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</si>
  <si>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</si>
  <si>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</si>
  <si>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</si>
  <si>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</si>
  <si>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</si>
  <si>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</si>
  <si>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</si>
  <si>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</si>
  <si>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</si>
  <si>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</si>
  <si>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</si>
  <si>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</si>
  <si>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</si>
  <si>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</si>
  <si>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</si>
  <si>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</si>
  <si>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</si>
  <si>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</si>
  <si>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</si>
  <si>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</si>
  <si>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</si>
  <si>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</si>
  <si>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</si>
  <si>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</si>
  <si>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</si>
  <si>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</si>
  <si>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</si>
  <si>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</si>
  <si>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</si>
  <si>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</si>
  <si>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</si>
  <si>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</si>
  <si>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</si>
  <si>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</si>
  <si>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</si>
  <si>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</si>
  <si>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</si>
  <si>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</si>
  <si>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</si>
  <si>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</si>
  <si>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</si>
  <si>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</si>
  <si>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</si>
  <si>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</si>
  <si>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</si>
  <si>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</si>
  <si>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</si>
  <si>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</si>
  <si>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</si>
  <si>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</si>
  <si>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</si>
  <si>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</si>
  <si>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</si>
  <si>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</si>
  <si>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</si>
  <si>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</si>
  <si>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</si>
  <si>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</si>
  <si>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</si>
  <si>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</si>
  <si>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</si>
  <si>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</si>
  <si>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</si>
  <si>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</si>
  <si>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</si>
  <si>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</si>
  <si>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</si>
  <si>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</si>
  <si>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</si>
  <si>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</si>
  <si>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</si>
  <si>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</si>
  <si>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</si>
  <si>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</si>
  <si>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</si>
  <si>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</si>
  <si>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</si>
  <si>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</si>
  <si>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</si>
  <si>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</si>
  <si>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</si>
  <si>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</si>
  <si>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</si>
  <si>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</si>
  <si>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</si>
  <si>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</si>
  <si>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</si>
  <si>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</si>
  <si>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</si>
  <si>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</si>
  <si>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</si>
  <si>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</si>
  <si>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</si>
  <si>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</si>
  <si>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</si>
  <si>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</si>
  <si>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</si>
  <si>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</si>
  <si>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</si>
  <si>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</si>
  <si>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</si>
  <si>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</si>
  <si>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</si>
  <si>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</si>
  <si>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</si>
  <si>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</si>
  <si>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</si>
  <si>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</si>
  <si>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</si>
  <si>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</si>
  <si>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</si>
  <si>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</si>
  <si>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</si>
  <si>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</si>
  <si>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</si>
  <si>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</si>
  <si>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</si>
  <si>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</si>
  <si>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</si>
  <si>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</si>
  <si>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</si>
  <si>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</si>
  <si>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</si>
  <si>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</si>
  <si>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</si>
  <si>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</si>
  <si>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</si>
  <si>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</si>
  <si>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</si>
  <si>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</si>
  <si>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</si>
  <si>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</si>
  <si>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</si>
  <si>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</si>
  <si>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</si>
  <si>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</si>
  <si>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</si>
  <si>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</si>
  <si>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</si>
  <si>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</si>
  <si>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</si>
  <si>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</si>
  <si>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</si>
  <si>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</si>
  <si>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</si>
  <si>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</si>
  <si>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</si>
  <si>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</si>
  <si>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</si>
  <si>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</si>
  <si>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</si>
  <si>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</si>
  <si>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</si>
  <si>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</si>
  <si>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</si>
  <si>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</si>
  <si>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</si>
  <si>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</si>
  <si>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</si>
  <si>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</si>
  <si>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</si>
  <si>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</si>
  <si>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</si>
  <si>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</si>
  <si>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</si>
  <si>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</si>
  <si>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</si>
  <si>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</si>
  <si>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</si>
  <si>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</si>
  <si>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</si>
  <si>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</si>
  <si>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</si>
  <si>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</si>
  <si>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</si>
  <si>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</si>
  <si>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</si>
  <si>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</si>
  <si>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</si>
  <si>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</si>
  <si>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</si>
  <si>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</si>
  <si>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</si>
  <si>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</si>
  <si>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</si>
  <si>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</si>
  <si>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</si>
  <si>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</si>
  <si>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</si>
  <si>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</si>
  <si>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</si>
  <si>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</si>
  <si>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</si>
  <si>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</si>
  <si>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</si>
  <si>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</si>
  <si>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</si>
  <si>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</si>
  <si>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</si>
  <si>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</si>
  <si>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</si>
  <si>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</si>
  <si>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</si>
  <si>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</si>
  <si>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</si>
  <si>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</si>
  <si>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</si>
  <si>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</si>
  <si>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</si>
  <si>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</si>
  <si>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</si>
  <si>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</si>
  <si>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</si>
  <si>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</si>
  <si>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</si>
  <si>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</si>
  <si>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</si>
  <si>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</si>
  <si>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</si>
  <si>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</si>
  <si>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</si>
  <si>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</si>
  <si>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</si>
  <si>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</si>
  <si>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</si>
  <si>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</si>
  <si>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</si>
  <si>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</si>
  <si>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</si>
  <si>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</si>
  <si>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</si>
  <si>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</si>
  <si>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</si>
  <si>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</si>
  <si>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</si>
  <si>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</si>
  <si>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</si>
  <si>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</si>
  <si>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</si>
  <si>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</si>
  <si>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</si>
  <si>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</si>
  <si>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</si>
  <si>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</si>
  <si>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</si>
  <si>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</si>
  <si>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</si>
  <si>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</si>
  <si>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</si>
  <si>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</si>
  <si>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</si>
  <si>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</si>
  <si>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</si>
  <si>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</si>
  <si>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</si>
  <si>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</si>
  <si>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</si>
  <si>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</si>
  <si>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</si>
  <si>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</si>
  <si>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</si>
  <si>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</si>
  <si>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</si>
  <si>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</si>
  <si>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</si>
  <si>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</si>
  <si>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</si>
  <si>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</si>
  <si>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</si>
  <si>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</si>
  <si>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</si>
  <si>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</si>
  <si>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</si>
  <si>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</si>
  <si>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</si>
  <si>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</si>
  <si>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</si>
  <si>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</si>
  <si>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</si>
  <si>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</si>
  <si>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</si>
  <si>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</si>
  <si>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</si>
  <si>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</si>
  <si>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</si>
  <si>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</si>
  <si>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</si>
  <si>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</si>
  <si>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</si>
  <si>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</si>
  <si>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</si>
  <si>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</si>
  <si>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</si>
  <si>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</si>
  <si>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</si>
  <si>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</si>
  <si>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</si>
  <si>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</si>
  <si>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</si>
  <si>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</si>
  <si>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</si>
  <si>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</si>
  <si>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</si>
  <si>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</si>
  <si>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</si>
  <si>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</si>
  <si>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</si>
  <si>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</si>
  <si>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</si>
  <si>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</si>
  <si>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</si>
  <si>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</si>
  <si>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</si>
  <si>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</si>
  <si>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</si>
  <si>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</si>
  <si>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</si>
  <si>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</si>
  <si>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</si>
  <si>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</si>
  <si>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</si>
  <si>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</si>
  <si>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</si>
  <si>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</si>
  <si>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</si>
  <si>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</si>
  <si>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</si>
  <si>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</si>
  <si>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</si>
  <si>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</si>
  <si>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</si>
  <si>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</si>
  <si>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</si>
  <si>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</si>
  <si>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</si>
  <si>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</si>
  <si>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</si>
  <si>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</si>
  <si>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</si>
  <si>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</si>
  <si>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</si>
  <si>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</si>
  <si>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</si>
  <si>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</si>
  <si>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</si>
  <si>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</si>
  <si>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</si>
  <si>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</si>
  <si>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</si>
  <si>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</si>
  <si>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</si>
  <si>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</si>
  <si>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</si>
  <si>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</si>
  <si>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</si>
  <si>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</si>
  <si>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</si>
  <si>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</si>
  <si>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</si>
  <si>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</si>
  <si>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</si>
  <si>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</si>
  <si>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</si>
  <si>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</si>
  <si>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</si>
  <si>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</si>
  <si>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</si>
  <si>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</si>
  <si>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</si>
  <si>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</si>
  <si>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</si>
  <si>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</si>
  <si>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</si>
  <si>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</si>
  <si>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</si>
  <si>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</si>
  <si>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</si>
  <si>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</si>
  <si>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</si>
  <si>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</si>
  <si>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</si>
  <si>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</si>
  <si>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</si>
  <si>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</si>
  <si>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</si>
  <si>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</si>
  <si>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</si>
  <si>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</si>
  <si>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</si>
  <si>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</si>
  <si>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</si>
  <si>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</si>
  <si>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</si>
  <si>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</si>
  <si>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</si>
  <si>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</si>
  <si>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</si>
  <si>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</si>
  <si>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</si>
  <si>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</si>
  <si>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</si>
  <si>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</si>
  <si>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</si>
  <si>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</si>
  <si>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</si>
  <si>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</si>
  <si>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</si>
  <si>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</si>
  <si>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</si>
  <si>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</si>
  <si>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</si>
  <si>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</si>
  <si>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</si>
  <si>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</si>
  <si>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</si>
  <si>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</si>
  <si>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</si>
  <si>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</si>
  <si>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</si>
  <si>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</si>
  <si>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</si>
  <si>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</si>
  <si>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</si>
  <si>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</si>
  <si>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</si>
  <si>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</si>
  <si>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</si>
  <si>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</si>
  <si>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</si>
  <si>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</si>
  <si>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</si>
  <si>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</si>
  <si>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</si>
  <si>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</si>
  <si>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</si>
  <si>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</si>
  <si>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</si>
  <si>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</si>
  <si>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</si>
  <si>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</si>
  <si>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</si>
  <si>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</si>
  <si>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</si>
  <si>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</si>
  <si>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</si>
  <si>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</si>
  <si>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</si>
  <si>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</si>
  <si>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</si>
  <si>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</si>
  <si>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</si>
  <si>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</si>
  <si>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</si>
  <si>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</si>
  <si>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</si>
  <si>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</si>
  <si>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</si>
  <si>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</si>
  <si>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</si>
  <si>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</si>
  <si>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</si>
  <si>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</si>
  <si>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</si>
  <si>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</si>
  <si>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</si>
  <si>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</si>
  <si>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</si>
  <si>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</si>
  <si>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</si>
  <si>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</si>
  <si>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</si>
  <si>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</si>
  <si>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</si>
  <si>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</si>
  <si>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</si>
  <si>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</si>
  <si>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</si>
  <si>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</si>
  <si>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</si>
  <si>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</si>
  <si>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</si>
  <si>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</si>
  <si>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</si>
  <si>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</si>
  <si>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</si>
  <si>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</si>
  <si>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</si>
  <si>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</si>
  <si>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</si>
  <si>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</si>
  <si>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</si>
  <si>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</si>
  <si>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</si>
  <si>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</si>
  <si>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</si>
  <si>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</si>
  <si>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</si>
  <si>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</si>
  <si>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</si>
  <si>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</si>
  <si>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</si>
  <si>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</si>
  <si>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</si>
  <si>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</si>
  <si>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</si>
  <si>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</si>
  <si>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</si>
  <si>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</si>
  <si>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</si>
  <si>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</si>
  <si>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</si>
  <si>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</si>
  <si>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</si>
  <si>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</si>
  <si>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</si>
  <si>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</si>
  <si>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</si>
  <si>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</si>
  <si>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</si>
  <si>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</si>
  <si>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</si>
  <si>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</si>
  <si>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</si>
  <si>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</si>
  <si>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</si>
  <si>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</si>
  <si>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</si>
  <si>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</si>
  <si>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</si>
  <si>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</si>
  <si>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</si>
  <si>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</si>
  <si>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</si>
  <si>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</si>
  <si>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</si>
  <si>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</si>
  <si>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</si>
  <si>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</si>
  <si>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</si>
  <si>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</si>
  <si>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</si>
  <si>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</si>
  <si>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</si>
  <si>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</si>
  <si>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</si>
  <si>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</si>
  <si>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</si>
  <si>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</si>
  <si>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</si>
  <si>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</si>
  <si>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</si>
  <si>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</si>
  <si>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</si>
  <si>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</si>
  <si>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</si>
  <si>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</si>
  <si>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</si>
  <si>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</si>
  <si>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</si>
  <si>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</si>
  <si>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</si>
  <si>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</si>
  <si>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</si>
  <si>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</si>
  <si>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</si>
  <si>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</si>
  <si>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</si>
  <si>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</si>
  <si>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</si>
  <si>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</si>
  <si>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</si>
  <si>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</si>
  <si>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</si>
  <si>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</si>
  <si>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</si>
  <si>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</si>
  <si>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</si>
  <si>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</si>
  <si>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</si>
  <si>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</si>
  <si>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</si>
  <si>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</si>
  <si>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</si>
  <si>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</si>
  <si>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</si>
  <si>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</si>
  <si>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</si>
  <si>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</si>
  <si>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</si>
  <si>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</si>
  <si>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</si>
  <si>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</si>
  <si>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</si>
  <si>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</si>
  <si>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</si>
  <si>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</si>
  <si>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</si>
  <si>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</si>
  <si>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</si>
  <si>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</si>
  <si>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</si>
  <si>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</si>
  <si>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</si>
  <si>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</si>
  <si>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</si>
  <si>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</si>
  <si>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</si>
  <si>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</si>
  <si>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</si>
  <si>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</si>
  <si>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</si>
  <si>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</si>
  <si>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</si>
  <si>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</si>
  <si>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</si>
  <si>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</si>
  <si>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</si>
  <si>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</si>
  <si>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</si>
  <si>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</si>
  <si>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</si>
  <si>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</si>
  <si>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</si>
  <si>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</si>
  <si>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</si>
  <si>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</si>
  <si>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</si>
  <si>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</si>
  <si>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</si>
  <si>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</si>
  <si>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</si>
  <si>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</si>
  <si>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</si>
  <si>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</si>
  <si>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</si>
  <si>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</si>
  <si>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</si>
  <si>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</si>
  <si>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</si>
  <si>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</si>
  <si>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</si>
  <si>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</si>
  <si>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</si>
  <si>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</si>
  <si>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</si>
  <si>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</si>
  <si>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</si>
  <si>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</si>
  <si>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</si>
  <si>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</si>
  <si>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</si>
  <si>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</si>
  <si>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</si>
  <si>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</si>
  <si>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</si>
  <si>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</si>
  <si>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</si>
  <si>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</si>
  <si>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</si>
  <si>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</si>
  <si>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</si>
  <si>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</si>
  <si>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</si>
  <si>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</si>
  <si>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</si>
  <si>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</si>
  <si>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</si>
  <si>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</si>
  <si>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</si>
  <si>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</si>
  <si>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</si>
  <si>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</si>
  <si>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</si>
  <si>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</si>
  <si>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</si>
  <si>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</si>
  <si>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</si>
  <si>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</si>
  <si>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</si>
  <si>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</si>
  <si>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</si>
  <si>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</si>
  <si>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</si>
  <si>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</si>
  <si>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</si>
  <si>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</si>
  <si>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</si>
  <si>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</si>
  <si>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</si>
  <si>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</si>
  <si>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</si>
  <si>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</si>
  <si>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</si>
  <si>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</si>
  <si>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</si>
  <si>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</si>
  <si>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</si>
  <si>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</si>
  <si>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</si>
  <si>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</si>
  <si>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</si>
  <si>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</si>
  <si>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</si>
  <si>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</si>
  <si>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</si>
  <si>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</si>
  <si>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</si>
  <si>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</si>
  <si>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</si>
  <si>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</si>
  <si>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</si>
  <si>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</si>
  <si>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</si>
  <si>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</si>
  <si>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</si>
  <si>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</si>
  <si>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</si>
  <si>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</si>
  <si>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</si>
  <si>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</si>
  <si>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</si>
  <si>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</si>
  <si>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</si>
  <si>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</si>
  <si>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</si>
  <si>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</si>
  <si>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</si>
  <si>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</si>
  <si>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</si>
  <si>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</si>
  <si>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</si>
  <si>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</si>
  <si>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</si>
  <si>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</si>
  <si>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</si>
  <si>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</si>
  <si>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</si>
  <si>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</si>
  <si>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</si>
  <si>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</si>
  <si>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</si>
  <si>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</si>
  <si>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</si>
  <si>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</si>
  <si>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</si>
  <si>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</si>
  <si>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</si>
  <si>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</si>
  <si>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</si>
  <si>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</si>
  <si>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</si>
  <si>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</si>
  <si>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</si>
  <si>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</si>
  <si>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</si>
  <si>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</si>
  <si>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</si>
  <si>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</si>
  <si>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</si>
  <si>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</si>
  <si>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</si>
  <si>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</si>
  <si>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</si>
  <si>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</si>
  <si>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</si>
  <si>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</si>
  <si>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</si>
  <si>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</si>
  <si>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</si>
  <si>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</si>
  <si>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</si>
  <si>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</si>
  <si>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</si>
  <si>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</si>
  <si>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</si>
  <si>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</si>
  <si>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</si>
  <si>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</si>
  <si>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</si>
  <si>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</si>
  <si>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</si>
  <si>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</si>
  <si>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</si>
  <si>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</si>
  <si>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</si>
  <si>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</si>
  <si>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</si>
  <si>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</si>
  <si>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</si>
  <si>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</si>
  <si>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</si>
  <si>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</si>
  <si>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</si>
  <si>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</si>
  <si>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</si>
  <si>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</si>
  <si>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</si>
  <si>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</si>
  <si>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</si>
  <si>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</si>
  <si>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</si>
  <si>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</si>
  <si>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</si>
  <si>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</si>
  <si>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</si>
  <si>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</si>
  <si>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</si>
  <si>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</si>
  <si>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</si>
  <si>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</si>
  <si>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</si>
  <si>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</si>
  <si>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</si>
  <si>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</si>
  <si>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</si>
  <si>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</si>
  <si>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</si>
  <si>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</si>
  <si>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</si>
  <si>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</si>
  <si>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</si>
  <si>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</si>
  <si>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</si>
  <si>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</si>
  <si>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</si>
  <si>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</si>
  <si>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</si>
  <si>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</si>
  <si>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</si>
  <si>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</si>
  <si>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</si>
  <si>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</si>
  <si>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</si>
  <si>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</si>
  <si>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</si>
  <si>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</si>
  <si>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</si>
  <si>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</si>
  <si>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</si>
  <si>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</si>
  <si>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</si>
  <si>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</si>
  <si>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</si>
  <si>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</si>
  <si>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</si>
  <si>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</si>
  <si>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</si>
  <si>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</si>
  <si>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</si>
  <si>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</si>
  <si>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</si>
  <si>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</si>
  <si>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</si>
  <si>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</si>
  <si>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</si>
  <si>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</si>
  <si>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</si>
  <si>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</si>
  <si>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</si>
  <si>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</si>
  <si>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</si>
  <si>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</si>
  <si>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</si>
  <si>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</si>
  <si>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</si>
  <si>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</si>
  <si>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</si>
  <si>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</si>
  <si>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</si>
  <si>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</si>
  <si>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</si>
  <si>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</si>
  <si>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</si>
  <si>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</si>
  <si>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</si>
  <si>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</si>
  <si>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</si>
  <si>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</si>
  <si>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</si>
  <si>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</si>
  <si>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</si>
  <si>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</si>
  <si>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</si>
  <si>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</si>
  <si>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</si>
  <si>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</si>
  <si>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</si>
  <si>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</si>
  <si>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</si>
  <si>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</si>
  <si>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</si>
  <si>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</si>
  <si>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</si>
  <si>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</si>
  <si>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</si>
  <si>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</si>
  <si>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</si>
  <si>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</si>
  <si>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</si>
  <si>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</si>
  <si>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</si>
  <si>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</si>
  <si>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</si>
  <si>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</si>
  <si>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</si>
  <si>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</si>
  <si>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</si>
  <si>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</si>
  <si>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</si>
  <si>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</si>
  <si>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</si>
  <si>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</si>
  <si>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</si>
  <si>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</si>
  <si>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</si>
  <si>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</si>
  <si>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</si>
  <si>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</si>
  <si>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</si>
  <si>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</si>
  <si>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</si>
  <si>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</si>
  <si>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</si>
  <si>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</si>
  <si>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</si>
  <si>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</si>
  <si>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</si>
  <si>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</si>
  <si>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</si>
  <si>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</si>
  <si>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</si>
  <si>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</si>
  <si>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</si>
  <si>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</si>
  <si>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</si>
  <si>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</si>
  <si>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</si>
  <si>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</si>
  <si>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</si>
  <si>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</si>
  <si>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</si>
  <si>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</si>
  <si>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</si>
  <si>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</si>
  <si>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</si>
  <si>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</si>
  <si>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</si>
  <si>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</si>
  <si>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</si>
  <si>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</si>
  <si>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</si>
  <si>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</si>
  <si>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</si>
  <si>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</si>
  <si>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</si>
  <si>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</si>
  <si>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</si>
  <si>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</si>
  <si>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</si>
  <si>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</si>
  <si>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</si>
  <si>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</si>
  <si>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</si>
  <si>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</si>
  <si>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</si>
  <si>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</si>
  <si>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</si>
  <si>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</si>
  <si>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</si>
  <si>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</si>
  <si>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</si>
  <si>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</si>
  <si>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</si>
  <si>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</si>
  <si>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</si>
  <si>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</si>
  <si>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</si>
  <si>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</si>
  <si>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</si>
  <si>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</si>
  <si>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</si>
  <si>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</si>
  <si>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</si>
  <si>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</si>
  <si>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</si>
  <si>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</si>
  <si>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</si>
  <si>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</si>
  <si>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</si>
  <si>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</si>
  <si>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</si>
  <si>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</si>
  <si>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</si>
  <si>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</si>
  <si>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</si>
  <si>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</si>
  <si>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</si>
  <si>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</si>
  <si>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</si>
  <si>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</si>
  <si>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</si>
  <si>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</si>
  <si>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</si>
  <si>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</si>
  <si>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</si>
  <si>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</si>
  <si>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</si>
  <si>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</si>
  <si>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</si>
  <si>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</si>
  <si>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</si>
  <si>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</si>
  <si>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</si>
  <si>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</si>
  <si>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</si>
  <si>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</si>
  <si>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</si>
  <si>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</si>
  <si>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</si>
  <si>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</si>
  <si>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</si>
  <si>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</si>
  <si>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</si>
  <si>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</si>
  <si>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</si>
  <si>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</si>
  <si>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</si>
  <si>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</si>
  <si>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</si>
  <si>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</si>
  <si>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</si>
  <si>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</si>
  <si>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</si>
  <si>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</si>
  <si>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</si>
  <si>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</si>
  <si>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</si>
  <si>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</si>
  <si>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</si>
  <si>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</si>
  <si>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</si>
  <si>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</si>
  <si>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</si>
  <si>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</si>
  <si>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</si>
  <si>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</si>
  <si>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</si>
  <si>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</si>
  <si>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</si>
  <si>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</si>
  <si>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</si>
  <si>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</si>
  <si>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</si>
  <si>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</si>
  <si>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</si>
  <si>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</si>
  <si>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</si>
  <si>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</si>
  <si>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</si>
  <si>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</si>
  <si>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</si>
  <si>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</si>
  <si>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</si>
  <si>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</si>
  <si>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</si>
  <si>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</si>
  <si>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</si>
  <si>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</si>
  <si>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</si>
  <si>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</si>
  <si>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</si>
  <si>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</si>
  <si>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</si>
  <si>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</si>
  <si>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</si>
  <si>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</si>
  <si>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</si>
  <si>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</si>
  <si>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</si>
  <si>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</si>
  <si>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</si>
  <si>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</si>
  <si>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</si>
  <si>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</si>
  <si>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</si>
  <si>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</si>
  <si>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</si>
  <si>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</si>
  <si>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</si>
  <si>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</si>
  <si>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</si>
  <si>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</si>
  <si>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</si>
  <si>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</si>
  <si>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</si>
  <si>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</si>
  <si>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</si>
  <si>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</si>
  <si>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</si>
  <si>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</si>
  <si>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</si>
  <si>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</si>
  <si>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</si>
  <si>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</si>
  <si>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</si>
  <si>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</si>
  <si>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</si>
  <si>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</si>
  <si>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</si>
  <si>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</si>
  <si>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</si>
  <si>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</si>
  <si>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</si>
  <si>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</si>
  <si>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</si>
  <si>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</si>
  <si>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</si>
  <si>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</si>
  <si>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</si>
  <si>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</si>
  <si>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</si>
  <si>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</si>
  <si>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</si>
  <si>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</si>
  <si>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</si>
  <si>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</si>
  <si>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</si>
  <si>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</si>
  <si>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</si>
  <si>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</si>
  <si>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</si>
  <si>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</si>
  <si>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</si>
  <si>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</si>
  <si>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</si>
  <si>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</si>
  <si>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</si>
  <si>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</si>
  <si>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</si>
  <si>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</si>
  <si>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</si>
  <si>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</si>
  <si>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</si>
  <si>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</si>
  <si>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</si>
  <si>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</si>
  <si>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</si>
  <si>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</si>
  <si>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</si>
  <si>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</si>
  <si>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</si>
  <si>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</si>
  <si>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</si>
  <si>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</si>
  <si>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</si>
  <si>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</si>
  <si>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</si>
  <si>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</si>
  <si>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</si>
  <si>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</si>
  <si>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</si>
  <si>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</si>
  <si>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</si>
  <si>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</si>
  <si>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</si>
  <si>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</si>
  <si>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</si>
  <si>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</si>
  <si>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</si>
  <si>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</si>
  <si>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</si>
  <si>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</si>
  <si>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</si>
  <si>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</si>
  <si>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</si>
  <si>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</si>
  <si>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</si>
  <si>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</si>
  <si>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</si>
  <si>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</si>
  <si>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</si>
  <si>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</si>
  <si>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</si>
  <si>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</si>
  <si>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</si>
  <si>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</si>
  <si>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</si>
  <si>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</si>
  <si>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</si>
  <si>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</si>
  <si>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</si>
  <si>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</si>
  <si>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</si>
  <si>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</si>
  <si>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</si>
  <si>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</si>
  <si>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</si>
  <si>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</si>
  <si>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</si>
  <si>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</si>
  <si>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</si>
  <si>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</si>
  <si>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</si>
  <si>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</si>
  <si>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</si>
  <si>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</si>
  <si>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</si>
  <si>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</si>
  <si>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</si>
  <si>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</si>
  <si>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</si>
  <si>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</si>
  <si>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</si>
  <si>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</si>
  <si>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</si>
  <si>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</si>
  <si>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</si>
  <si>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</si>
  <si>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</si>
  <si>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</si>
  <si>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</si>
  <si>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</si>
  <si>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</si>
  <si>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</si>
  <si>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</si>
  <si>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</si>
  <si>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</si>
  <si>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</si>
  <si>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</si>
  <si>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</si>
  <si>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</si>
  <si>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</si>
  <si>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</si>
  <si>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</si>
  <si>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</si>
  <si>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</si>
  <si>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</si>
  <si>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</si>
  <si>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</si>
  <si>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</si>
  <si>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</si>
  <si>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</si>
  <si>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</si>
  <si>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</si>
  <si>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</si>
  <si>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</si>
  <si>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</si>
  <si>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</si>
  <si>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</si>
  <si>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</si>
  <si>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</si>
  <si>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</si>
  <si>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</si>
  <si>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</si>
  <si>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</si>
  <si>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</si>
  <si>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</si>
  <si>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</si>
  <si>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</si>
  <si>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</si>
  <si>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</si>
  <si>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</si>
  <si>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</si>
  <si>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</si>
  <si>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</si>
  <si>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</si>
  <si>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</si>
  <si>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</si>
  <si>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</si>
  <si>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</si>
  <si>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</si>
  <si>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</si>
  <si>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</si>
  <si>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</si>
  <si>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</si>
  <si>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</si>
  <si>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</si>
  <si>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</si>
  <si>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</si>
  <si>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</si>
  <si>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</si>
  <si>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</si>
  <si>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</si>
  <si>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</si>
  <si>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</si>
  <si>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</si>
  <si>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</si>
  <si>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</si>
  <si>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</si>
  <si>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</si>
  <si>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</si>
  <si>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</si>
  <si>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</si>
  <si>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</si>
  <si>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</si>
  <si>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</si>
  <si>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</si>
  <si>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</si>
  <si>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</si>
  <si>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</si>
  <si>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</si>
  <si>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</si>
  <si>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</si>
  <si>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</si>
  <si>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</si>
  <si>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</si>
  <si>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</si>
  <si>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</si>
  <si>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</si>
  <si>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</si>
  <si>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</si>
  <si>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</si>
  <si>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</si>
  <si>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</si>
  <si>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</si>
  <si>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</si>
  <si>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</si>
  <si>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</si>
  <si>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</si>
  <si>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</si>
  <si>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</si>
  <si>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</si>
  <si>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</si>
  <si>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</si>
  <si>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</si>
  <si>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</si>
  <si>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</si>
  <si>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</si>
  <si>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</si>
  <si>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</si>
  <si>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</si>
  <si>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</si>
  <si>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</si>
  <si>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</si>
  <si>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</si>
  <si>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</si>
  <si>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</si>
  <si>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</si>
  <si>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</si>
  <si>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</si>
  <si>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</si>
  <si>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</si>
  <si>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</si>
  <si>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</si>
  <si>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</si>
  <si>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</si>
  <si>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</si>
  <si>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</si>
  <si>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</si>
  <si>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</si>
  <si>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</si>
  <si>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</si>
  <si>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</si>
  <si>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</si>
  <si>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</si>
  <si>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</si>
  <si>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</si>
  <si>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</si>
  <si>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</si>
  <si>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</si>
  <si>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</si>
  <si>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</si>
  <si>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</si>
  <si>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</si>
  <si>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</si>
  <si>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</si>
  <si>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</si>
  <si>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</si>
  <si>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</si>
  <si>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</si>
  <si>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</si>
  <si>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</si>
  <si>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</si>
  <si>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</si>
  <si>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</si>
  <si>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</si>
  <si>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</si>
  <si>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</si>
  <si>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</si>
  <si>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</si>
  <si>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</si>
  <si>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</si>
  <si>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</si>
  <si>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</si>
  <si>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</si>
  <si>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</si>
  <si>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</si>
  <si>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</si>
  <si>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</si>
  <si>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</si>
  <si>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</si>
  <si>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</si>
  <si>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</si>
  <si>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</si>
  <si>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</si>
  <si>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</si>
  <si>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</si>
  <si>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</si>
  <si>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</si>
  <si>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</si>
  <si>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</si>
  <si>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</si>
  <si>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</si>
  <si>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</si>
  <si>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</si>
  <si>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</si>
  <si>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</si>
  <si>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</si>
  <si>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</si>
  <si>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</si>
  <si>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</si>
  <si>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</si>
  <si>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</si>
  <si>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</si>
  <si>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</si>
  <si>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</si>
  <si>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</si>
  <si>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</si>
  <si>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</si>
  <si>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</si>
  <si>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</si>
  <si>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</si>
  <si>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</si>
  <si>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</si>
  <si>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</si>
  <si>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</si>
  <si>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</si>
  <si>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</si>
  <si>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</si>
  <si>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</si>
  <si>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</si>
  <si>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</si>
  <si>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</si>
  <si>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</si>
  <si>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</si>
  <si>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</si>
  <si>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</si>
  <si>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</si>
  <si>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</si>
  <si>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</si>
  <si>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</si>
  <si>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</si>
  <si>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</si>
  <si>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</si>
  <si>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</si>
  <si>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</si>
  <si>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</si>
  <si>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</si>
  <si>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</si>
  <si>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</si>
  <si>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</si>
  <si>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</si>
  <si>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</si>
  <si>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</si>
  <si>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</si>
  <si>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</si>
  <si>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</si>
  <si>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</si>
  <si>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</si>
  <si>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</si>
  <si>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</si>
  <si>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</si>
  <si>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</si>
  <si>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</si>
  <si>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</si>
  <si>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</si>
  <si>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</si>
  <si>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</si>
  <si>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</si>
  <si>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</si>
  <si>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</si>
  <si>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</si>
  <si>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</si>
  <si>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</si>
  <si>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</si>
  <si>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</si>
  <si>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</si>
  <si>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</si>
  <si>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</si>
  <si>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</si>
  <si>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</si>
  <si>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</si>
  <si>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</si>
  <si>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</si>
  <si>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</si>
  <si>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</si>
  <si>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</si>
  <si>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</si>
  <si>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</si>
  <si>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</si>
  <si>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</si>
  <si>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</si>
  <si>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</si>
  <si>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</si>
  <si>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</si>
  <si>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</si>
  <si>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</si>
  <si>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</si>
  <si>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</si>
  <si>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</si>
  <si>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</si>
  <si>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</si>
  <si>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</si>
  <si>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</si>
  <si>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</si>
  <si>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</si>
  <si>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</si>
  <si>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</si>
  <si>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</si>
  <si>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</si>
  <si>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</si>
  <si>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</si>
  <si>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</si>
  <si>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</si>
  <si>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</si>
  <si>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</si>
  <si>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</si>
  <si>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</si>
  <si>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</si>
  <si>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</si>
  <si>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</si>
  <si>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</si>
  <si>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</si>
  <si>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</si>
  <si>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</si>
  <si>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</si>
  <si>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</si>
  <si>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</si>
  <si>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</si>
  <si>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</si>
  <si>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</si>
  <si>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</si>
  <si>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</si>
  <si>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</si>
  <si>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</si>
  <si>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</si>
  <si>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</si>
  <si>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</si>
  <si>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</si>
  <si>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</si>
  <si>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</si>
  <si>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</si>
  <si>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</si>
  <si>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</si>
  <si>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</si>
  <si>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</si>
  <si>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</si>
  <si>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</si>
  <si>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</si>
  <si>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</si>
  <si>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</si>
  <si>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</si>
  <si>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</si>
  <si>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</si>
  <si>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</si>
  <si>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</si>
  <si>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</si>
  <si>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</si>
  <si>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</si>
  <si>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</si>
  <si>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</si>
  <si>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</si>
  <si>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</si>
  <si>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</si>
  <si>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</si>
  <si>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</si>
  <si>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</si>
  <si>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</si>
  <si>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</si>
  <si>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</si>
  <si>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</si>
  <si>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</si>
  <si>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</si>
  <si>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</si>
  <si>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</si>
  <si>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</si>
  <si>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</si>
  <si>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</si>
  <si>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</si>
  <si>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</si>
  <si>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</si>
  <si>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</si>
  <si>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</si>
  <si>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</si>
  <si>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</si>
  <si>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</si>
  <si>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</si>
  <si>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</si>
  <si>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</si>
  <si>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</si>
  <si>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</si>
  <si>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</si>
  <si>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</si>
  <si>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</si>
  <si>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</si>
  <si>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</si>
  <si>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</si>
  <si>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</si>
  <si>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</si>
  <si>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</si>
  <si>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</si>
  <si>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</si>
  <si>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</si>
  <si>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</si>
  <si>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</si>
  <si>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</si>
  <si>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</si>
  <si>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</si>
  <si>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</si>
  <si>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</si>
  <si>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</si>
  <si>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</si>
  <si>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</si>
  <si>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</si>
  <si>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</si>
  <si>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</si>
  <si>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</si>
  <si>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</si>
  <si>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</si>
  <si>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</si>
  <si>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</si>
  <si>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</si>
  <si>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</si>
  <si>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</si>
  <si>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</si>
  <si>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</si>
  <si>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</si>
  <si>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</si>
  <si>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</si>
  <si>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</si>
  <si>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</si>
  <si>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</si>
  <si>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</si>
  <si>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</si>
  <si>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</si>
  <si>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</si>
  <si>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</si>
  <si>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</si>
  <si>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</si>
  <si>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</si>
  <si>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</si>
  <si>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</si>
  <si>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</si>
  <si>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</si>
  <si>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</si>
  <si>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</si>
  <si>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</si>
  <si>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</si>
  <si>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</si>
  <si>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</si>
  <si>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</si>
  <si>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</si>
  <si>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</si>
  <si>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</si>
  <si>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</si>
  <si>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</si>
  <si>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</si>
  <si>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</si>
  <si>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</si>
  <si>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</si>
  <si>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</si>
  <si>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</si>
  <si>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</si>
  <si>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</si>
  <si>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</si>
  <si>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</si>
  <si>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</si>
  <si>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</si>
  <si>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</si>
  <si>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</si>
  <si>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</si>
  <si>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</si>
  <si>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</si>
  <si>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</si>
  <si>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</si>
  <si>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</si>
  <si>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</si>
  <si>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</si>
  <si>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</si>
  <si>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</si>
  <si>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</si>
  <si>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</si>
  <si>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</si>
  <si>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</si>
  <si>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</si>
  <si>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</si>
  <si>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</si>
  <si>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</si>
  <si>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</si>
  <si>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</si>
  <si>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</si>
  <si>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</si>
  <si>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</si>
  <si>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</si>
  <si>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</si>
  <si>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</si>
  <si>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</si>
  <si>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</si>
  <si>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</si>
  <si>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</si>
  <si>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</si>
  <si>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</si>
  <si>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</si>
  <si>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</si>
  <si>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</si>
  <si>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</si>
  <si>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</si>
  <si>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</si>
  <si>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</si>
  <si>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</si>
  <si>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</si>
  <si>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</si>
  <si>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</si>
  <si>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</si>
  <si>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</si>
  <si>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</si>
  <si>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</si>
  <si>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</si>
  <si>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</si>
  <si>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</si>
  <si>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</si>
  <si>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</si>
  <si>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</si>
  <si>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</si>
  <si>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</si>
  <si>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</si>
  <si>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</si>
  <si>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</si>
  <si>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</si>
  <si>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</si>
  <si>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</si>
  <si>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</si>
  <si>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</si>
  <si>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</si>
  <si>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</si>
  <si>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</si>
  <si>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</si>
  <si>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</si>
  <si>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</si>
  <si>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</si>
  <si>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</si>
  <si>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</si>
  <si>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</si>
  <si>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</si>
  <si>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</si>
  <si>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</si>
  <si>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</si>
  <si>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</si>
  <si>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</si>
  <si>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</si>
  <si>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</si>
  <si>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</si>
  <si>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</si>
  <si>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</si>
  <si>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</si>
  <si>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</si>
  <si>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</si>
  <si>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</si>
  <si>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</si>
  <si>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</si>
  <si>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</si>
  <si>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</si>
  <si>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</si>
  <si>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</si>
  <si>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</si>
  <si>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</si>
  <si>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</si>
  <si>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</si>
  <si>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</si>
  <si>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</si>
  <si>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</si>
  <si>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</si>
  <si>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</si>
  <si>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</si>
  <si>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</si>
  <si>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</si>
  <si>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</si>
  <si>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</si>
  <si>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</si>
  <si>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</si>
  <si>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</si>
  <si>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</si>
  <si>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</si>
  <si>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</si>
  <si>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</si>
  <si>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</si>
  <si>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</si>
  <si>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</si>
  <si>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</si>
  <si>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</si>
  <si>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</si>
  <si>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</si>
  <si>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</si>
  <si>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</si>
  <si>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</si>
  <si>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</si>
  <si>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</si>
  <si>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</si>
  <si>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</si>
  <si>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</si>
  <si>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</si>
  <si>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</si>
  <si>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</si>
  <si>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</si>
  <si>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</si>
  <si>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</si>
  <si>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</si>
  <si>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</si>
  <si>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</si>
  <si>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</si>
  <si>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</si>
  <si>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</si>
  <si>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</si>
  <si>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</si>
  <si>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</si>
  <si>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</si>
  <si>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</si>
  <si>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</si>
  <si>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</si>
  <si>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</si>
  <si>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</si>
  <si>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</si>
  <si>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</si>
  <si>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</si>
  <si>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</si>
  <si>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</si>
  <si>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</si>
  <si>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</si>
  <si>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</si>
  <si>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</si>
  <si>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</si>
  <si>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</si>
  <si>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</si>
  <si>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</si>
  <si>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</si>
  <si>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</si>
  <si>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</si>
  <si>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</si>
  <si>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</si>
  <si>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</si>
  <si>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</si>
  <si>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</si>
  <si>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</si>
  <si>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</si>
  <si>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</si>
  <si>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</si>
  <si>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</si>
  <si>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</si>
  <si>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</si>
  <si>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</si>
  <si>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</si>
  <si>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</si>
  <si>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</si>
  <si>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</si>
  <si>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</si>
  <si>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</si>
  <si>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</si>
  <si>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</si>
  <si>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</si>
  <si>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</si>
  <si>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</si>
  <si>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</si>
  <si>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</si>
  <si>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</si>
  <si>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</si>
  <si>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</si>
  <si>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</si>
  <si>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</si>
  <si>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</si>
  <si>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</si>
  <si>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</si>
  <si>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</si>
  <si>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</si>
  <si>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</si>
  <si>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</si>
  <si>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</si>
  <si>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</si>
  <si>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</si>
  <si>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</si>
  <si>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</si>
  <si>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</si>
  <si>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</si>
  <si>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</si>
  <si>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</si>
  <si>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</si>
  <si>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</si>
  <si>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</si>
  <si>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</si>
  <si>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</si>
  <si>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</si>
  <si>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</si>
  <si>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</si>
  <si>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</si>
  <si>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</si>
  <si>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</si>
  <si>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</si>
  <si>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</si>
  <si>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</si>
  <si>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</si>
  <si>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</si>
  <si>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</si>
  <si>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</si>
  <si>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</si>
  <si>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</si>
  <si>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</si>
  <si>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</si>
  <si>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</si>
  <si>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</si>
  <si>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</si>
  <si>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</si>
  <si>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</si>
  <si>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</si>
  <si>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</si>
  <si>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</si>
  <si>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</si>
  <si>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</si>
  <si>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</si>
  <si>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</si>
  <si>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</si>
  <si>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</si>
  <si>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</si>
  <si>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</si>
  <si>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</si>
  <si>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</si>
  <si>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</si>
  <si>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</si>
  <si>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</si>
  <si>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</si>
  <si>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</si>
  <si>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</si>
  <si>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</si>
  <si>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</si>
  <si>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</si>
  <si>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</si>
  <si>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</si>
  <si>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</si>
  <si>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</si>
  <si>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</si>
  <si>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</si>
  <si>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</si>
  <si>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</si>
  <si>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</si>
  <si>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</si>
  <si>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</si>
  <si>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</si>
  <si>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</si>
  <si>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</si>
  <si>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</si>
  <si>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</si>
  <si>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</si>
  <si>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</si>
  <si>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</si>
  <si>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</si>
  <si>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</si>
  <si>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</si>
  <si>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</si>
  <si>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</si>
  <si>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</si>
  <si>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</si>
  <si>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</si>
  <si>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</si>
  <si>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</si>
  <si>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</si>
  <si>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</si>
  <si>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</si>
  <si>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</si>
  <si>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</si>
  <si>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</si>
  <si>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</si>
  <si>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</si>
  <si>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</si>
  <si>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</si>
  <si>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</si>
  <si>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</si>
  <si>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</si>
  <si>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</si>
  <si>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</si>
  <si>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</si>
  <si>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</si>
  <si>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</si>
  <si>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</si>
  <si>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</si>
  <si>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</si>
  <si>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</si>
  <si>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</si>
  <si>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</si>
  <si>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</si>
  <si>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</si>
  <si>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</si>
  <si>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</si>
  <si>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</si>
  <si>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</si>
  <si>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</si>
  <si>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</si>
  <si>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</si>
  <si>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</si>
  <si>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</si>
  <si>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</si>
  <si>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</si>
  <si>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</si>
  <si>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</si>
  <si>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</si>
  <si>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</si>
  <si>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</si>
  <si>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</si>
  <si>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</si>
  <si>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</si>
  <si>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</si>
  <si>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</si>
  <si>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</si>
  <si>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</si>
  <si>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</si>
  <si>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</si>
  <si>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</si>
  <si>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</si>
  <si>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</si>
  <si>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</si>
  <si>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</si>
  <si>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</si>
  <si>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</si>
  <si>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</si>
  <si>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</si>
  <si>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</si>
  <si>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</si>
  <si>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</si>
  <si>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</si>
  <si>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</si>
  <si>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</si>
  <si>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</si>
  <si>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</si>
  <si>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</si>
  <si>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</si>
  <si>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</si>
  <si>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</si>
  <si>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</si>
  <si>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</si>
  <si>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</si>
  <si>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</si>
  <si>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</si>
  <si>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</si>
  <si>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</si>
  <si>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</si>
  <si>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</si>
  <si>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</si>
  <si>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</si>
  <si>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</si>
  <si>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</si>
  <si>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</si>
  <si>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</si>
  <si>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</si>
  <si>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</si>
  <si>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</si>
  <si>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</si>
  <si>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</si>
  <si>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</si>
  <si>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</si>
  <si>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</si>
  <si>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</si>
  <si>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</si>
  <si>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</si>
  <si>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</si>
  <si>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</si>
  <si>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</si>
  <si>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</si>
  <si>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</si>
  <si>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</si>
  <si>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</si>
  <si>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</si>
  <si>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</si>
  <si>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</si>
  <si>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</si>
  <si>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</si>
  <si>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</si>
  <si>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</si>
  <si>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</si>
  <si>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</si>
  <si>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</si>
  <si>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</si>
  <si>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</si>
  <si>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</si>
  <si>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</si>
  <si>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</si>
  <si>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</si>
  <si>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</si>
  <si>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</si>
  <si>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</si>
  <si>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</si>
  <si>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</si>
  <si>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</si>
  <si>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</si>
  <si>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</si>
  <si>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</si>
  <si>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</si>
  <si>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</si>
  <si>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</si>
  <si>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</si>
  <si>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</si>
  <si>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</si>
  <si>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</si>
  <si>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</si>
  <si>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</si>
  <si>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</si>
  <si>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</si>
  <si>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</si>
  <si>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</si>
  <si>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</si>
  <si>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</si>
  <si>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</si>
  <si>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</si>
  <si>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</si>
  <si>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</si>
  <si>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</si>
  <si>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</si>
  <si>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</si>
  <si>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</si>
  <si>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</si>
  <si>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</si>
  <si>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</si>
  <si>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</si>
  <si>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</si>
  <si>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</si>
  <si>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</si>
  <si>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</si>
  <si>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</si>
  <si>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</si>
  <si>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</si>
  <si>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</si>
  <si>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</si>
  <si>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</si>
  <si>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</si>
  <si>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</si>
  <si>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</si>
  <si>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</si>
  <si>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</si>
  <si>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</si>
  <si>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</si>
  <si>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</si>
  <si>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</si>
  <si>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</si>
  <si>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</si>
  <si>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</si>
  <si>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</si>
  <si>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</si>
  <si>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</si>
  <si>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</si>
  <si>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</si>
  <si>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</si>
  <si>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</si>
  <si>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</si>
  <si>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</si>
  <si>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</si>
  <si>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</si>
  <si>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</si>
  <si>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</si>
  <si>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</si>
  <si>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</si>
  <si>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</si>
  <si>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</si>
  <si>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</si>
  <si>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</si>
  <si>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</si>
  <si>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</si>
  <si>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</si>
  <si>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</si>
  <si>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</si>
  <si>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</si>
  <si>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</si>
  <si>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</si>
  <si>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</si>
  <si>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</si>
  <si>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</si>
  <si>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</si>
  <si>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</si>
  <si>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</si>
  <si>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</si>
  <si>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</si>
  <si>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</si>
  <si>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</si>
  <si>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</si>
  <si>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</si>
  <si>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</si>
  <si>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</si>
  <si>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</si>
  <si>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</si>
  <si>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</si>
  <si>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</si>
  <si>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</si>
  <si>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</si>
  <si>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</si>
  <si>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</si>
  <si>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</si>
  <si>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</si>
  <si>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</si>
  <si>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</si>
  <si>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</si>
  <si>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</si>
  <si>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</si>
  <si>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</si>
  <si>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</si>
  <si>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</si>
  <si>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</si>
  <si>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</si>
  <si>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</si>
  <si>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</si>
  <si>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</si>
  <si>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</si>
  <si>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</si>
  <si>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</si>
  <si>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</si>
  <si>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</si>
  <si>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</si>
  <si>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</si>
  <si>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</si>
  <si>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</si>
  <si>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</si>
  <si>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</si>
  <si>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</si>
  <si>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</si>
  <si>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</si>
  <si>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</si>
  <si>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</si>
  <si>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</si>
  <si>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</si>
  <si>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</si>
  <si>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</si>
  <si>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</si>
  <si>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</si>
  <si>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</si>
  <si>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</si>
  <si>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</si>
  <si>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</si>
  <si>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</si>
  <si>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</si>
  <si>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</si>
  <si>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</si>
  <si>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</si>
  <si>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</si>
  <si>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</si>
  <si>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</si>
  <si>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</si>
  <si>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</si>
  <si>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</si>
  <si>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</si>
  <si>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</si>
  <si>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</si>
  <si>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</si>
  <si>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</si>
  <si>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</si>
  <si>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</si>
  <si>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</si>
  <si>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</si>
  <si>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</si>
  <si>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</si>
  <si>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</si>
  <si>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</si>
  <si>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</si>
  <si>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</si>
  <si>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</si>
  <si>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</si>
  <si>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</si>
  <si>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</si>
  <si>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</si>
  <si>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</si>
  <si>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</si>
  <si>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</si>
  <si>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</si>
  <si>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</si>
  <si>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</si>
  <si>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</si>
  <si>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</si>
  <si>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</si>
  <si>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</si>
  <si>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</si>
  <si>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</si>
  <si>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</si>
  <si>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</si>
  <si>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</si>
  <si>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</si>
  <si>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</si>
  <si>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</si>
  <si>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</si>
  <si>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</si>
  <si>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</si>
  <si>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</si>
  <si>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</si>
  <si>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</si>
  <si>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</si>
  <si>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</si>
  <si>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</si>
  <si>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</si>
  <si>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</si>
  <si>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</si>
  <si>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</si>
  <si>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</si>
  <si>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</si>
  <si>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</si>
  <si>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</si>
  <si>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</si>
  <si>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</si>
  <si>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</si>
  <si>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</si>
  <si>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</si>
  <si>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</si>
  <si>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</si>
  <si>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</si>
  <si>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</si>
  <si>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</si>
  <si>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</si>
  <si>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</si>
  <si>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</si>
  <si>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</si>
  <si>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</si>
  <si>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</si>
  <si>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</si>
  <si>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</si>
  <si>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</si>
  <si>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</si>
  <si>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</si>
  <si>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</si>
  <si>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</si>
  <si>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</si>
  <si>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</si>
  <si>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</si>
  <si>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</si>
  <si>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</si>
  <si>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</si>
  <si>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</si>
  <si>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</si>
  <si>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</si>
  <si>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</si>
  <si>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</si>
  <si>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</si>
  <si>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</si>
  <si>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</si>
  <si>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</si>
  <si>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</si>
  <si>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</si>
  <si>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</si>
  <si>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</si>
  <si>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</si>
  <si>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</si>
  <si>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</si>
  <si>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</si>
  <si>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</si>
  <si>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</si>
  <si>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</si>
  <si>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</si>
  <si>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</si>
  <si>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</si>
  <si>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</si>
  <si>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</si>
  <si>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</si>
  <si>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</si>
  <si>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</si>
  <si>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</si>
  <si>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</si>
  <si>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</si>
  <si>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</si>
  <si>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</si>
  <si>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</si>
  <si>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</si>
  <si>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</si>
  <si>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</si>
  <si>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</si>
  <si>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</si>
  <si>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</si>
  <si>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</si>
  <si>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</si>
  <si>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</si>
  <si>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</si>
  <si>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</si>
  <si>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</si>
  <si>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</si>
  <si>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</si>
  <si>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</si>
  <si>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</si>
  <si>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</si>
  <si>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</si>
  <si>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</si>
  <si>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</si>
  <si>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</si>
  <si>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</si>
  <si>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</si>
  <si>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</si>
  <si>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</si>
  <si>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</si>
  <si>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</si>
  <si>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</si>
  <si>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</si>
  <si>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</si>
  <si>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</si>
  <si>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</si>
  <si>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</si>
  <si>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</si>
  <si>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</si>
  <si>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</si>
  <si>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</si>
  <si>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</si>
  <si>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</si>
  <si>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</si>
  <si>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</si>
  <si>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</si>
  <si>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</si>
  <si>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</si>
  <si>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</si>
  <si>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</si>
  <si>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</si>
  <si>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</si>
  <si>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</si>
  <si>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</si>
  <si>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</si>
  <si>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</si>
  <si>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</si>
  <si>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</si>
  <si>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</si>
  <si>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</si>
  <si>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</si>
  <si>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</si>
  <si>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</si>
  <si>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</si>
  <si>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</si>
  <si>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</si>
  <si>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</si>
  <si>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</si>
  <si>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</si>
  <si>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</si>
  <si>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</si>
  <si>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</si>
  <si>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</si>
  <si>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</si>
  <si>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</si>
  <si>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</si>
  <si>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</si>
  <si>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</si>
  <si>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</si>
  <si>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</si>
  <si>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</si>
  <si>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</si>
  <si>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</si>
  <si>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</si>
  <si>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</si>
  <si>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</si>
  <si>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</si>
  <si>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</si>
  <si>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</si>
  <si>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</si>
  <si>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</si>
  <si>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</si>
  <si>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</si>
  <si>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</si>
  <si>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</si>
  <si>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</si>
  <si>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</si>
  <si>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</si>
  <si>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</si>
  <si>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</si>
  <si>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</si>
  <si>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</si>
  <si>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</si>
  <si>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</si>
  <si>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</si>
  <si>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</si>
  <si>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</si>
  <si>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</si>
  <si>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</si>
  <si>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</si>
  <si>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</si>
  <si>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</si>
  <si>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</si>
  <si>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</si>
  <si>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</si>
  <si>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</si>
  <si>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</si>
  <si>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</si>
  <si>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</si>
  <si>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</si>
  <si>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</si>
  <si>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</si>
  <si>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</si>
  <si>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</si>
  <si>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</si>
  <si>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</si>
  <si>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</si>
  <si>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</si>
  <si>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</si>
  <si>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</si>
  <si>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</si>
  <si>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</si>
  <si>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</si>
  <si>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</si>
  <si>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</si>
  <si>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</si>
  <si>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</si>
  <si>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</si>
  <si>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</si>
  <si>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</si>
  <si>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</si>
  <si>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</si>
  <si>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</si>
  <si>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</si>
  <si>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</si>
  <si>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</si>
  <si>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</si>
  <si>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</si>
  <si>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</si>
  <si>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</si>
  <si>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</si>
  <si>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</si>
  <si>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</si>
  <si>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</si>
  <si>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</si>
  <si>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</si>
  <si>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</si>
  <si>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</si>
  <si>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</si>
  <si>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</si>
  <si>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</si>
  <si>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</si>
  <si>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</si>
  <si>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</si>
  <si>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</si>
  <si>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</si>
  <si>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</si>
  <si>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</si>
  <si>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</si>
  <si>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</si>
  <si>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</si>
  <si>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</si>
  <si>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</si>
  <si>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</si>
  <si>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</si>
  <si>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</si>
  <si>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</si>
  <si>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</si>
  <si>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</si>
  <si>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</si>
  <si>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</si>
  <si>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</si>
  <si>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</si>
  <si>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</si>
  <si>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</si>
  <si>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</si>
  <si>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</si>
  <si>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</si>
  <si>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</si>
  <si>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</si>
  <si>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</si>
  <si>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</si>
  <si>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</si>
  <si>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</si>
  <si>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</si>
  <si>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</si>
  <si>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</si>
  <si>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</si>
  <si>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</si>
  <si>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</si>
  <si>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</si>
  <si>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</si>
  <si>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</si>
  <si>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</si>
  <si>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</si>
  <si>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</si>
  <si>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</si>
  <si>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</si>
  <si>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</si>
  <si>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</si>
  <si>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</si>
  <si>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</si>
  <si>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</si>
  <si>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</si>
  <si>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</si>
  <si>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</si>
  <si>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</si>
  <si>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</si>
  <si>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</si>
  <si>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</si>
  <si>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</si>
  <si>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</si>
  <si>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</si>
  <si>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</si>
  <si>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</si>
  <si>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</si>
  <si>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</si>
  <si>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</si>
  <si>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</si>
  <si>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</si>
  <si>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</si>
  <si>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</si>
  <si>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</si>
  <si>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</si>
  <si>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</si>
  <si>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</si>
  <si>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</si>
  <si>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</si>
  <si>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</si>
  <si>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</si>
  <si>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</si>
  <si>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</si>
  <si>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</si>
  <si>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</si>
  <si>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</si>
  <si>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</si>
  <si>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</si>
  <si>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</si>
  <si>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</si>
  <si>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</si>
  <si>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</si>
  <si>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</si>
  <si>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</si>
  <si>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</si>
  <si>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</si>
  <si>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</si>
  <si>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</si>
  <si>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</si>
  <si>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</si>
  <si>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</si>
  <si>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</si>
  <si>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</si>
  <si>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</si>
  <si>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</si>
  <si>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</si>
  <si>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</si>
  <si>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</si>
  <si>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</si>
  <si>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</si>
  <si>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</si>
  <si>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</si>
  <si>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</si>
  <si>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</si>
  <si>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</si>
  <si>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</si>
  <si>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</si>
  <si>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</si>
  <si>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</si>
  <si>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</si>
  <si>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</si>
  <si>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</si>
  <si>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</si>
  <si>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</si>
  <si>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</si>
  <si>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</si>
  <si>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</si>
  <si>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</si>
  <si>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</si>
  <si>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</si>
  <si>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</si>
  <si>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</si>
  <si>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</si>
  <si>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</si>
  <si>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</si>
  <si>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</si>
  <si>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</si>
  <si>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</si>
  <si>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</si>
  <si>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</si>
  <si>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</si>
  <si>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</si>
  <si>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</si>
  <si>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</si>
  <si>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</si>
  <si>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</si>
  <si>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</si>
  <si>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</si>
  <si>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</si>
  <si>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</si>
  <si>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</si>
  <si>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</si>
  <si>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</si>
  <si>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</si>
  <si>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</si>
  <si>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</si>
  <si>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</si>
  <si>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</si>
  <si>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</si>
  <si>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</si>
  <si>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</si>
  <si>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</si>
  <si>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</si>
  <si>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</si>
  <si>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</si>
  <si>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</si>
  <si>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</si>
  <si>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</si>
  <si>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</si>
  <si>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</si>
  <si>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</si>
  <si>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</si>
  <si>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</si>
  <si>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</si>
  <si>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</si>
  <si>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</si>
  <si>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</si>
  <si>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</si>
  <si>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</si>
  <si>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</si>
  <si>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</si>
  <si>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</si>
  <si>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</si>
  <si>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</si>
  <si>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</si>
  <si>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</si>
  <si>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</si>
  <si>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</si>
  <si>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</si>
  <si>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</si>
  <si>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</si>
  <si>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</si>
  <si>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</si>
  <si>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</si>
  <si>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</si>
  <si>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</si>
  <si>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</si>
  <si>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</si>
  <si>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</si>
  <si>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</si>
  <si>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</si>
  <si>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</si>
  <si>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</si>
  <si>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</si>
  <si>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</si>
  <si>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</si>
  <si>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</si>
  <si>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</si>
  <si>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</si>
  <si>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</si>
  <si>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</si>
  <si>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</si>
  <si>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</si>
  <si>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</si>
  <si>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</si>
  <si>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</si>
  <si>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</si>
  <si>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</si>
  <si>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</si>
  <si>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</si>
  <si>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</si>
  <si>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</si>
  <si>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</si>
  <si>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</si>
  <si>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</si>
  <si>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</si>
  <si>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</si>
  <si>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</si>
  <si>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</si>
  <si>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</si>
  <si>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</si>
  <si>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</si>
  <si>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</si>
  <si>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</si>
  <si>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</si>
  <si>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</si>
  <si>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</si>
  <si>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</si>
  <si>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</si>
  <si>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</si>
  <si>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</si>
  <si>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</si>
  <si>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</si>
  <si>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</si>
  <si>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</si>
  <si>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</si>
  <si>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</si>
  <si>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</si>
  <si>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</si>
  <si>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</si>
  <si>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</si>
  <si>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</si>
  <si>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</si>
  <si>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</si>
  <si>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</si>
  <si>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</si>
  <si>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</si>
  <si>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</si>
  <si>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</si>
  <si>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</si>
  <si>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</si>
  <si>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</si>
  <si>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</si>
  <si>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</si>
  <si>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</si>
  <si>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</si>
  <si>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</si>
  <si>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</si>
  <si>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</si>
  <si>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</si>
  <si>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</si>
  <si>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</si>
  <si>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</si>
  <si>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</si>
  <si>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</si>
  <si>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</si>
  <si>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</si>
  <si>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</si>
  <si>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</si>
  <si>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</si>
  <si>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</si>
  <si>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</si>
  <si>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</si>
  <si>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</si>
  <si>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</si>
  <si>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</si>
  <si>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</si>
  <si>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</si>
  <si>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</si>
  <si>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</si>
  <si>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</si>
  <si>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</si>
  <si>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</si>
  <si>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</si>
  <si>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</si>
  <si>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</si>
  <si>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</si>
  <si>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</si>
  <si>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</si>
  <si>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</si>
  <si>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</si>
  <si>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</si>
  <si>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</si>
  <si>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</si>
  <si>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</si>
  <si>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</si>
  <si>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</si>
  <si>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</si>
  <si>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</si>
  <si>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</si>
  <si>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</si>
  <si>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</si>
  <si>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</si>
  <si>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</si>
  <si>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</si>
  <si>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</si>
  <si>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</si>
  <si>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</si>
  <si>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</si>
  <si>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</si>
  <si>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</si>
  <si>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</si>
  <si>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</si>
  <si>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</si>
  <si>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</si>
  <si>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</si>
  <si>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</si>
  <si>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</si>
  <si>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</si>
  <si>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</si>
  <si>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</si>
  <si>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</si>
  <si>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</si>
  <si>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</si>
  <si>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</si>
  <si>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</si>
  <si>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</si>
  <si>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</si>
  <si>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</si>
  <si>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</si>
  <si>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</si>
  <si>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</si>
  <si>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</si>
  <si>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</si>
  <si>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</si>
  <si>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</si>
  <si>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</si>
  <si>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</si>
  <si>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</si>
  <si>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</si>
  <si>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</si>
  <si>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</si>
  <si>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</si>
  <si>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</si>
  <si>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</si>
  <si>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</si>
  <si>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</si>
  <si>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</si>
  <si>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</si>
  <si>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</si>
  <si>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</si>
  <si>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</si>
  <si>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</si>
  <si>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</si>
  <si>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</si>
  <si>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</si>
  <si>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</si>
  <si>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</si>
  <si>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</si>
  <si>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</si>
  <si>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</si>
  <si>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</si>
  <si>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</si>
  <si>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</si>
  <si>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</si>
  <si>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</si>
  <si>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</si>
  <si>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</si>
  <si>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</si>
  <si>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</si>
  <si>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</si>
  <si>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</si>
  <si>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</si>
  <si>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</si>
  <si>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</si>
  <si>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</si>
  <si>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</si>
  <si>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</si>
  <si>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</si>
  <si>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</si>
  <si>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</si>
  <si>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</si>
  <si>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</si>
  <si>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</si>
  <si>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</si>
  <si>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</si>
  <si>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</si>
  <si>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</si>
  <si>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</si>
  <si>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</si>
  <si>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</si>
  <si>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</si>
  <si>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</si>
  <si>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</si>
  <si>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</si>
  <si>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</si>
  <si>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</si>
  <si>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</si>
  <si>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</si>
  <si>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</si>
  <si>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</si>
  <si>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</si>
  <si>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</si>
  <si>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</si>
  <si>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</si>
  <si>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</si>
  <si>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</si>
  <si>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</si>
  <si>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</si>
  <si>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</si>
  <si>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</si>
  <si>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</si>
  <si>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</si>
  <si>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</si>
  <si>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</si>
  <si>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</si>
  <si>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</si>
  <si>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</si>
  <si>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</si>
  <si>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</si>
  <si>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</si>
  <si>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</si>
  <si>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</si>
  <si>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</si>
  <si>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</si>
  <si>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</si>
  <si>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</si>
  <si>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</si>
  <si>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</si>
  <si>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</si>
  <si>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</si>
  <si>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</si>
  <si>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</si>
  <si>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</si>
  <si>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</si>
  <si>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</si>
  <si>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</si>
  <si>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</si>
  <si>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</si>
  <si>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</si>
  <si>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</si>
  <si>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</si>
  <si>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</si>
  <si>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</si>
  <si>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</si>
  <si>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</si>
  <si>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</si>
  <si>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</si>
  <si>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</si>
  <si>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</si>
  <si>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</si>
  <si>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</si>
  <si>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</si>
  <si>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</si>
  <si>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</si>
  <si>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</si>
  <si>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</si>
  <si>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</si>
  <si>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</si>
  <si>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</si>
  <si>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</si>
  <si>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</si>
  <si>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</si>
  <si>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</si>
  <si>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</si>
  <si>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</si>
  <si>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</si>
  <si>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</si>
  <si>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</si>
  <si>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</si>
  <si>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</si>
  <si>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</si>
  <si>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</si>
  <si>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</si>
  <si>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</si>
  <si>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</si>
  <si>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</si>
  <si>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</si>
  <si>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</si>
  <si>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</si>
  <si>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</si>
  <si>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</si>
  <si>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</si>
  <si>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</si>
  <si>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</si>
  <si>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</si>
  <si>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</si>
  <si>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</si>
  <si>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</si>
  <si>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</si>
  <si>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</si>
  <si>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</si>
  <si>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</si>
  <si>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</si>
  <si>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</si>
  <si>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</si>
  <si>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</si>
  <si>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</si>
  <si>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</si>
  <si>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</si>
  <si>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</si>
  <si>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</si>
  <si>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</si>
  <si>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</si>
  <si>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</si>
  <si>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</si>
  <si>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</si>
  <si>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</si>
  <si>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</si>
  <si>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</si>
  <si>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</si>
  <si>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</si>
  <si>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</si>
  <si>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</si>
  <si>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</si>
  <si>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</si>
  <si>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</si>
  <si>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</si>
  <si>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</si>
  <si>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</si>
  <si>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</si>
  <si>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</si>
  <si>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</si>
  <si>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</si>
  <si>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</si>
  <si>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</si>
  <si>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</si>
  <si>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</si>
  <si>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</si>
  <si>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</si>
  <si>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</si>
  <si>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</si>
  <si>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</si>
  <si>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</si>
  <si>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</si>
  <si>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</si>
  <si>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</si>
  <si>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</si>
  <si>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</si>
  <si>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</si>
  <si>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</si>
  <si>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</si>
  <si>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</si>
  <si>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</si>
  <si>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</si>
  <si>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</si>
  <si>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</si>
  <si>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</si>
  <si>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</si>
  <si>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</si>
  <si>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</si>
  <si>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</si>
  <si>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</si>
  <si>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</si>
  <si>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</si>
  <si>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</si>
  <si>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</si>
  <si>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</si>
  <si>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</si>
  <si>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</si>
  <si>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</si>
  <si>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</si>
  <si>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</si>
  <si>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</si>
  <si>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</si>
  <si>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</si>
  <si>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</si>
  <si>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</si>
  <si>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</si>
  <si>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</si>
  <si>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</si>
  <si>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</si>
  <si>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</si>
  <si>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</si>
  <si>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</si>
  <si>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</si>
  <si>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</si>
  <si>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</si>
  <si>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</si>
  <si>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</si>
  <si>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</si>
  <si>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</si>
  <si>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</si>
  <si>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</si>
  <si>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</si>
  <si>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</si>
  <si>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</si>
  <si>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</si>
  <si>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</si>
  <si>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</si>
  <si>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</si>
  <si>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</si>
  <si>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</si>
  <si>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</si>
  <si>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</si>
  <si>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</si>
  <si>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</si>
  <si>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</si>
  <si>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</si>
  <si>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</si>
  <si>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</si>
  <si>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</si>
  <si>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</si>
  <si>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</si>
  <si>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</si>
  <si>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</si>
  <si>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</si>
  <si>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</si>
  <si>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</si>
  <si>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</si>
  <si>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</si>
  <si>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</si>
  <si>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</si>
  <si>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</si>
  <si>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</si>
  <si>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</si>
  <si>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</si>
  <si>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</si>
  <si>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</si>
  <si>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</si>
  <si>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</si>
  <si>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</si>
  <si>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</si>
  <si>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</si>
  <si>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</si>
  <si>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</si>
  <si>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</si>
  <si>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</si>
  <si>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</si>
  <si>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</si>
  <si>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</si>
  <si>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</si>
  <si>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</si>
  <si>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</si>
  <si>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</si>
  <si>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</si>
  <si>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</si>
  <si>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</si>
  <si>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</si>
  <si>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</si>
  <si>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</si>
  <si>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</si>
  <si>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</si>
  <si>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</si>
  <si>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</si>
  <si>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</si>
  <si>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</si>
  <si>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</si>
  <si>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</si>
  <si>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</si>
  <si>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</si>
  <si>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</si>
  <si>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</si>
  <si>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</si>
  <si>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</si>
  <si>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</si>
  <si>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</si>
  <si>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</si>
  <si>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</si>
  <si>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</si>
  <si>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</si>
  <si>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</si>
  <si>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</si>
  <si>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</si>
  <si>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</si>
  <si>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</si>
  <si>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</si>
  <si>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</si>
  <si>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</si>
  <si>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</si>
  <si>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</si>
  <si>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</si>
  <si>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</si>
  <si>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</si>
  <si>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</si>
  <si>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</si>
  <si>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</si>
  <si>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</si>
  <si>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</si>
  <si>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</si>
  <si>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</si>
  <si>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</si>
  <si>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</si>
  <si>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</si>
  <si>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</si>
  <si>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</si>
  <si>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</si>
  <si>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</si>
  <si>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</si>
  <si>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</si>
  <si>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</si>
  <si>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</si>
  <si>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</si>
  <si>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</si>
  <si>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</si>
  <si>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</si>
  <si>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</si>
  <si>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</si>
  <si>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</si>
  <si>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</si>
  <si>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</si>
  <si>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</si>
  <si>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</si>
  <si>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</si>
  <si>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</si>
  <si>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</si>
  <si>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</si>
  <si>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</si>
  <si>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</si>
  <si>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</si>
  <si>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</si>
  <si>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</si>
  <si>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</si>
  <si>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</si>
  <si>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</si>
  <si>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</si>
  <si>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</si>
  <si>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</si>
  <si>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</si>
  <si>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</si>
  <si>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</si>
  <si>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</si>
  <si>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</si>
  <si>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</si>
  <si>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</si>
  <si>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</si>
  <si>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</si>
  <si>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</si>
  <si>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</si>
  <si>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</si>
  <si>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</si>
  <si>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</si>
  <si>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</si>
  <si>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</si>
  <si>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</si>
  <si>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</si>
  <si>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</si>
  <si>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</si>
  <si>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</si>
  <si>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</si>
  <si>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</si>
  <si>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</si>
  <si>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</si>
  <si>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</si>
  <si>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</si>
  <si>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</si>
  <si>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</si>
  <si>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</si>
  <si>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</si>
  <si>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</si>
  <si>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</si>
  <si>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</si>
  <si>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</si>
  <si>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</si>
  <si>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</si>
  <si>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</si>
  <si>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</si>
  <si>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</si>
  <si>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</si>
  <si>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</si>
  <si>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</si>
  <si>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</si>
  <si>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</si>
  <si>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</si>
  <si>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</si>
  <si>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</si>
  <si>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</si>
  <si>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</si>
  <si>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</si>
  <si>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</si>
  <si>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</si>
  <si>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</si>
  <si>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</si>
  <si>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</si>
  <si>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</si>
  <si>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</si>
  <si>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</si>
  <si>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</si>
  <si>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</si>
  <si>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</si>
  <si>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</si>
  <si>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</si>
  <si>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</si>
  <si>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</si>
  <si>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</si>
  <si>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</si>
  <si>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</si>
  <si>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</si>
  <si>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</si>
  <si>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</si>
  <si>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</si>
  <si>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</si>
  <si>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</si>
  <si>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</si>
  <si>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</si>
  <si>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</si>
  <si>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</si>
  <si>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</si>
  <si>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</si>
  <si>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</si>
  <si>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</si>
  <si>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</si>
  <si>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</si>
  <si>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</si>
  <si>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</si>
  <si>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</si>
  <si>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</si>
  <si>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</si>
  <si>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</si>
  <si>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</si>
  <si>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</si>
  <si>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</si>
  <si>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</si>
  <si>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</si>
  <si>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</si>
  <si>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</si>
  <si>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</si>
  <si>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</si>
  <si>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</si>
  <si>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</si>
  <si>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</si>
  <si>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</si>
  <si>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</si>
  <si>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</si>
  <si>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</si>
  <si>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</si>
  <si>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</si>
  <si>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</si>
  <si>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</si>
  <si>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</si>
  <si>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</si>
  <si>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</si>
  <si>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</si>
  <si>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</si>
  <si>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</si>
  <si>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</si>
  <si>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</si>
  <si>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</si>
  <si>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</si>
  <si>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</si>
  <si>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</si>
  <si>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</si>
  <si>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</si>
  <si>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</si>
  <si>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</si>
  <si>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</si>
  <si>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</si>
  <si>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</si>
  <si>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</si>
  <si>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</si>
  <si>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</si>
  <si>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</si>
  <si>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</si>
  <si>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</si>
  <si>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</si>
  <si>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</si>
  <si>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</si>
  <si>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</si>
  <si>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</si>
  <si>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</si>
  <si>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</si>
  <si>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</si>
  <si>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</si>
  <si>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</si>
  <si>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</si>
  <si>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</si>
  <si>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</si>
  <si>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</si>
  <si>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</si>
  <si>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</si>
  <si>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</si>
  <si>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</si>
  <si>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</si>
  <si>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</si>
  <si>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</si>
  <si>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</si>
  <si>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</si>
  <si>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</si>
  <si>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</si>
  <si>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</si>
  <si>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</si>
  <si>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</si>
  <si>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</si>
  <si>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</si>
  <si>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</si>
  <si>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</si>
  <si>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</si>
  <si>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</si>
  <si>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</si>
  <si>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</si>
  <si>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</si>
  <si>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</si>
  <si>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</si>
  <si>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</si>
  <si>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</si>
  <si>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</si>
  <si>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</si>
  <si>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</si>
  <si>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</si>
  <si>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</si>
  <si>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</si>
  <si>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</si>
  <si>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</si>
  <si>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</si>
  <si>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</si>
  <si>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</si>
  <si>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</si>
  <si>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</si>
  <si>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</si>
  <si>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</si>
  <si>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</si>
  <si>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</si>
  <si>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</si>
  <si>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</si>
  <si>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</si>
  <si>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</si>
  <si>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</si>
  <si>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</si>
  <si>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</si>
  <si>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</si>
  <si>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</si>
  <si>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</si>
  <si>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</si>
  <si>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</si>
  <si>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</si>
  <si>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</si>
  <si>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</si>
  <si>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</si>
  <si>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</si>
  <si>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</si>
  <si>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</si>
  <si>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</si>
  <si>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</si>
  <si>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</si>
  <si>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</si>
  <si>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</si>
  <si>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</si>
  <si>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</si>
  <si>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</si>
  <si>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</si>
  <si>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</si>
  <si>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</si>
  <si>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</si>
  <si>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</si>
  <si>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</si>
  <si>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</si>
  <si>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</si>
  <si>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</si>
  <si>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</si>
  <si>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</si>
  <si>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</si>
  <si>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</si>
  <si>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</si>
  <si>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</si>
  <si>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</si>
  <si>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</si>
  <si>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</si>
  <si>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</si>
  <si>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</si>
  <si>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</si>
  <si>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</si>
  <si>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</si>
  <si>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</si>
  <si>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</si>
  <si>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</si>
  <si>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</si>
  <si>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</si>
  <si>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</si>
  <si>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</si>
  <si>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</si>
  <si>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</si>
  <si>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</si>
  <si>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</si>
  <si>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</si>
  <si>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</si>
  <si>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</si>
  <si>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</si>
  <si>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</si>
  <si>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</si>
  <si>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</si>
  <si>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</si>
  <si>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</si>
  <si>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</si>
  <si>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</si>
  <si>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</si>
  <si>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</si>
  <si>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</si>
  <si>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</si>
  <si>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</si>
  <si>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</si>
  <si>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</si>
  <si>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</si>
  <si>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</si>
  <si>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</si>
  <si>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</si>
  <si>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</si>
  <si>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</si>
  <si>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</si>
  <si>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</si>
  <si>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</si>
  <si>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</si>
  <si>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</si>
  <si>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</si>
  <si>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</si>
  <si>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</si>
  <si>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</si>
  <si>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</si>
  <si>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</si>
  <si>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</si>
  <si>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</si>
  <si>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</si>
  <si>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</si>
  <si>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</si>
  <si>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</si>
  <si>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</si>
  <si>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</si>
  <si>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</si>
  <si>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</si>
  <si>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</si>
  <si>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</si>
  <si>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</si>
  <si>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</si>
  <si>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</si>
  <si>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</si>
  <si>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</si>
  <si>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</si>
  <si>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</si>
  <si>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</si>
  <si>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</si>
  <si>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</si>
  <si>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</si>
  <si>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</si>
  <si>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</si>
  <si>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</si>
  <si>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</si>
  <si>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</si>
  <si>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</si>
  <si>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</si>
  <si>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</si>
  <si>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</si>
  <si>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</si>
  <si>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</si>
  <si>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</si>
  <si>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</si>
  <si>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</si>
  <si>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</si>
  <si>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</si>
  <si>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</si>
  <si>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</si>
  <si>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</si>
  <si>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</si>
  <si>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</si>
  <si>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</si>
  <si>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</si>
  <si>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</si>
  <si>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</si>
  <si>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</si>
  <si>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</si>
  <si>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</si>
  <si>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</si>
  <si>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</si>
  <si>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</si>
  <si>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</si>
  <si>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</si>
  <si>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</si>
  <si>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</si>
  <si>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</si>
  <si>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</si>
  <si>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</si>
  <si>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</si>
  <si>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</si>
  <si>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</si>
  <si>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</si>
  <si>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</si>
  <si>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</si>
  <si>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</si>
  <si>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</si>
  <si>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</si>
  <si>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</si>
  <si>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</si>
  <si>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</si>
  <si>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</si>
  <si>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</si>
  <si>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</si>
  <si>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</si>
  <si>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</si>
  <si>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</si>
  <si>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</si>
  <si>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</si>
  <si>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</si>
  <si>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</si>
  <si>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</si>
  <si>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</si>
  <si>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</si>
  <si>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</si>
  <si>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</si>
  <si>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</si>
  <si>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</si>
  <si>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</si>
  <si>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</si>
  <si>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</si>
  <si>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</si>
  <si>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</si>
  <si>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</si>
  <si>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</si>
  <si>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</si>
  <si>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</si>
  <si>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</si>
  <si>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</si>
  <si>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</si>
  <si>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</si>
  <si>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</si>
  <si>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</si>
  <si>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</si>
  <si>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</si>
  <si>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</si>
  <si>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</si>
  <si>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</si>
  <si>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</si>
  <si>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</si>
  <si>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</si>
  <si>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</si>
  <si>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</si>
  <si>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</si>
  <si>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</si>
  <si>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</si>
  <si>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</si>
  <si>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</si>
  <si>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</si>
  <si>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</si>
  <si>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</si>
  <si>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</si>
  <si>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</si>
  <si>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</si>
  <si>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</si>
  <si>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</si>
  <si>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</si>
  <si>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</si>
  <si>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</si>
  <si>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</si>
  <si>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</si>
  <si>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</si>
  <si>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</si>
  <si>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</si>
  <si>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</si>
  <si>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</si>
  <si>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</si>
  <si>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</si>
  <si>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</si>
  <si>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</si>
  <si>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</si>
  <si>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</si>
  <si>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</si>
  <si>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</si>
  <si>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</si>
  <si>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</si>
  <si>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</si>
  <si>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</si>
  <si>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</si>
  <si>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</si>
  <si>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</si>
  <si>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</si>
  <si>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</si>
  <si>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</si>
  <si>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</si>
  <si>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</si>
  <si>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</si>
  <si>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</si>
  <si>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</si>
  <si>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</si>
  <si>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</si>
  <si>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</si>
  <si>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</si>
  <si>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</si>
  <si>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</si>
  <si>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</si>
  <si>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</si>
  <si>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</si>
  <si>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</si>
  <si>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</si>
  <si>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</si>
  <si>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</si>
  <si>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</si>
  <si>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</si>
  <si>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</si>
  <si>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</si>
  <si>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</si>
  <si>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</si>
  <si>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</si>
  <si>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</si>
  <si>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</si>
  <si>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</si>
  <si>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</si>
  <si>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</si>
  <si>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</si>
  <si>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</si>
  <si>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</si>
  <si>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</si>
  <si>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</si>
  <si>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</si>
  <si>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</si>
  <si>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</si>
  <si>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</si>
  <si>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</si>
  <si>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</si>
  <si>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</si>
  <si>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</si>
  <si>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</si>
  <si>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</si>
  <si>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</si>
  <si>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</si>
  <si>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</si>
  <si>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</si>
  <si>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</si>
  <si>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</si>
  <si>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</si>
  <si>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</si>
  <si>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</si>
  <si>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</si>
  <si>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</si>
  <si>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</si>
  <si>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</si>
  <si>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</si>
  <si>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</si>
  <si>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</si>
  <si>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</si>
  <si>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</si>
  <si>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</si>
  <si>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</si>
  <si>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</si>
  <si>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</si>
  <si>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</si>
  <si>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</si>
  <si>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</si>
  <si>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</si>
  <si>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</si>
  <si>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</si>
  <si>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</si>
  <si>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</si>
  <si>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</si>
  <si>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</si>
  <si>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</si>
  <si>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</si>
  <si>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</si>
  <si>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</si>
  <si>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</si>
  <si>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</si>
  <si>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</si>
  <si>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</si>
  <si>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</si>
  <si>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</si>
  <si>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</si>
  <si>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</si>
  <si>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</si>
  <si>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</si>
  <si>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</si>
  <si>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</si>
  <si>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</si>
  <si>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</si>
  <si>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</si>
  <si>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</si>
  <si>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</si>
  <si>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</si>
  <si>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</si>
  <si>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</si>
  <si>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</si>
  <si>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</si>
  <si>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</si>
  <si>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</si>
  <si>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</si>
  <si>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</si>
  <si>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</si>
  <si>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</si>
  <si>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</si>
  <si>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</si>
  <si>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</si>
  <si>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</si>
  <si>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</si>
  <si>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</si>
  <si>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</si>
  <si>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</si>
  <si>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</si>
  <si>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</si>
  <si>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</si>
  <si>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</si>
  <si>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</si>
  <si>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</si>
  <si>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</si>
  <si>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</si>
  <si>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</si>
  <si>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</si>
  <si>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</si>
  <si>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</si>
  <si>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</si>
  <si>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</si>
  <si>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</si>
  <si>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</si>
  <si>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</si>
  <si>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</si>
  <si>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</si>
  <si>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</si>
  <si>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</si>
  <si>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</si>
  <si>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</si>
  <si>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</si>
  <si>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</si>
  <si>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</si>
  <si>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</si>
  <si>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</si>
  <si>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</si>
  <si>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</si>
  <si>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</si>
  <si>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</si>
  <si>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</si>
  <si>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</si>
  <si>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</si>
  <si>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</si>
  <si>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</si>
  <si>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</si>
  <si>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</si>
  <si>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</si>
  <si>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</si>
  <si>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</si>
  <si>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</si>
  <si>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</si>
  <si>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</si>
  <si>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</si>
  <si>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</si>
  <si>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</si>
  <si>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</si>
  <si>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</si>
  <si>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</si>
  <si>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</si>
  <si>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</si>
  <si>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</si>
  <si>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</si>
  <si>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</si>
  <si>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</si>
  <si>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</si>
  <si>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</si>
  <si>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</si>
  <si>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</si>
  <si>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</si>
  <si>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</si>
  <si>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</si>
  <si>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</si>
  <si>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</si>
  <si>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</si>
  <si>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</si>
  <si>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</si>
  <si>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</si>
  <si>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</si>
  <si>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</si>
  <si>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</si>
  <si>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</si>
  <si>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</si>
  <si>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</si>
  <si>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</si>
  <si>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</si>
  <si>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</si>
  <si>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</si>
  <si>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</si>
  <si>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</si>
  <si>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</si>
  <si>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</si>
  <si>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</si>
  <si>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</si>
  <si>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</si>
  <si>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</si>
  <si>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</si>
  <si>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</si>
  <si>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</si>
  <si>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</si>
  <si>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</si>
  <si>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</si>
  <si>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</si>
  <si>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</si>
  <si>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</si>
  <si>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</si>
  <si>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</si>
  <si>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</si>
  <si>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</si>
  <si>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</si>
  <si>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</si>
  <si>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</si>
  <si>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</si>
  <si>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</si>
  <si>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</si>
  <si>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</si>
  <si>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</si>
  <si>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</si>
  <si>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</si>
  <si>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</si>
  <si>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</si>
  <si>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</si>
  <si>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</si>
  <si>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</si>
  <si>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</si>
  <si>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</si>
  <si>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</si>
  <si>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</si>
  <si>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</si>
  <si>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</si>
  <si>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</si>
  <si>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</si>
  <si>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</si>
  <si>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</si>
  <si>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</si>
  <si>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</si>
  <si>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</si>
  <si>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</si>
  <si>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</si>
  <si>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</si>
  <si>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</si>
  <si>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</si>
  <si>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</si>
  <si>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</si>
  <si>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</si>
  <si>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</si>
  <si>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</si>
  <si>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</si>
  <si>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</si>
  <si>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</si>
  <si>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</si>
  <si>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</si>
  <si>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</si>
  <si>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</si>
  <si>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</si>
  <si>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</si>
  <si>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</si>
  <si>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</si>
  <si>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</si>
  <si>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</si>
  <si>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</si>
  <si>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</si>
  <si>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</si>
  <si>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</si>
  <si>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</si>
  <si>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</si>
  <si>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</si>
  <si>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</si>
  <si>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</si>
  <si>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</si>
  <si>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</si>
  <si>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</si>
  <si>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</si>
  <si>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</si>
  <si>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</si>
  <si>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</si>
  <si>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</si>
  <si>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</si>
  <si>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</si>
  <si>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</si>
  <si>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</si>
  <si>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</si>
  <si>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</si>
  <si>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</si>
  <si>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</si>
  <si>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</si>
  <si>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</si>
  <si>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</si>
  <si>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</si>
  <si>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</si>
  <si>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</si>
  <si>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</si>
  <si>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</si>
  <si>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</si>
  <si>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</si>
  <si>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</si>
  <si>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</si>
  <si>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</si>
  <si>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</si>
  <si>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</si>
  <si>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</si>
  <si>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</si>
  <si>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</si>
  <si>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</si>
  <si>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</si>
  <si>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</si>
  <si>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</si>
  <si>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</si>
  <si>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</si>
  <si>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</si>
  <si>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</si>
  <si>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</si>
  <si>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</si>
  <si>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</si>
  <si>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</si>
  <si>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</si>
  <si>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</si>
  <si>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</si>
  <si>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</si>
  <si>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</si>
  <si>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</si>
  <si>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</si>
  <si>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</si>
  <si>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</si>
  <si>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</si>
  <si>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</si>
  <si>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</si>
  <si>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</si>
  <si>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</si>
  <si>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</si>
  <si>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</si>
  <si>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</si>
  <si>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</si>
  <si>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</si>
  <si>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</si>
  <si>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</si>
  <si>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</si>
  <si>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</si>
  <si>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</si>
  <si>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</si>
  <si>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</si>
  <si>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</si>
  <si>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</si>
  <si>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</si>
  <si>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</si>
  <si>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</si>
  <si>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</si>
  <si>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</si>
  <si>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</si>
  <si>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</si>
  <si>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</si>
  <si>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</si>
  <si>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</si>
  <si>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</si>
  <si>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</si>
  <si>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</si>
  <si>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</si>
  <si>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</si>
  <si>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</si>
  <si>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</si>
  <si>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</si>
  <si>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</si>
  <si>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</si>
  <si>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</si>
  <si>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</si>
  <si>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</si>
  <si>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</si>
  <si>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</si>
  <si>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</si>
  <si>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</si>
  <si>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</si>
  <si>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</si>
  <si>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</si>
  <si>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</si>
  <si>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</si>
  <si>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</si>
  <si>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</si>
  <si>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</si>
  <si>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</si>
  <si>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</si>
  <si>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</si>
  <si>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</si>
  <si>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</si>
  <si>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</si>
  <si>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</si>
  <si>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</si>
  <si>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</si>
  <si>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</si>
  <si>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</si>
  <si>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</si>
  <si>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</si>
  <si>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</si>
  <si>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</si>
  <si>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</si>
  <si>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</si>
  <si>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</si>
  <si>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</si>
  <si>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</si>
  <si>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</si>
  <si>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</si>
  <si>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</si>
  <si>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</si>
  <si>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</si>
  <si>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</si>
  <si>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</si>
  <si>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</si>
  <si>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</si>
  <si>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</si>
  <si>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</si>
  <si>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</si>
  <si>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</si>
  <si>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</si>
  <si>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</si>
  <si>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</si>
  <si>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</si>
  <si>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</si>
  <si>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</si>
  <si>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</si>
  <si>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</si>
  <si>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</si>
  <si>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</si>
  <si>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</si>
  <si>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</si>
  <si>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</si>
  <si>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</si>
  <si>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</si>
  <si>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</si>
  <si>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</si>
  <si>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</si>
  <si>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</si>
  <si>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</si>
  <si>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</si>
  <si>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</si>
  <si>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</si>
  <si>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</si>
  <si>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</si>
  <si>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</si>
  <si>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</si>
  <si>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</si>
  <si>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</si>
  <si>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</si>
  <si>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</si>
  <si>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</si>
  <si>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</si>
  <si>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</si>
  <si>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</si>
  <si>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</si>
  <si>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</si>
  <si>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</si>
  <si>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</si>
  <si>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</si>
  <si>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</si>
  <si>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</si>
  <si>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</si>
  <si>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</si>
  <si>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</si>
  <si>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</si>
  <si>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</si>
  <si>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</si>
  <si>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</si>
  <si>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</si>
  <si>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</si>
  <si>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</si>
  <si>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</si>
  <si>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</si>
  <si>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</si>
  <si>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</si>
  <si>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</si>
  <si>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</si>
  <si>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</si>
  <si>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</si>
  <si>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</si>
  <si>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</si>
  <si>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</si>
  <si>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</si>
  <si>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</si>
  <si>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</si>
  <si>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</si>
  <si>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</si>
  <si>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</si>
  <si>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</si>
  <si>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</si>
  <si>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</si>
  <si>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</si>
  <si>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</si>
  <si>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</si>
  <si>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</si>
  <si>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</si>
  <si>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</si>
  <si>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</si>
  <si>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</si>
  <si>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</si>
  <si>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</si>
  <si>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</si>
  <si>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</si>
  <si>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</si>
  <si>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</si>
  <si>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</si>
  <si>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</si>
  <si>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</si>
  <si>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</si>
  <si>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</si>
  <si>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</si>
  <si>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</si>
  <si>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</si>
  <si>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</si>
  <si>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</si>
  <si>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</si>
  <si>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</si>
  <si>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</si>
  <si>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</si>
  <si>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</si>
  <si>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</si>
  <si>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</si>
  <si>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</si>
  <si>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</si>
  <si>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</si>
  <si>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</si>
  <si>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</si>
  <si>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</si>
  <si>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</si>
  <si>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</si>
  <si>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</si>
  <si>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</si>
  <si>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</si>
  <si>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</si>
  <si>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</si>
  <si>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</si>
  <si>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</si>
  <si>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</si>
  <si>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</si>
  <si>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</si>
  <si>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</si>
  <si>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</si>
  <si>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</si>
  <si>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</si>
  <si>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</si>
  <si>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</si>
  <si>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</si>
  <si>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</si>
  <si>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</si>
  <si>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</si>
  <si>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</si>
  <si>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</si>
  <si>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</si>
  <si>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</si>
  <si>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</si>
  <si>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</si>
  <si>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</si>
  <si>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</si>
  <si>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</si>
  <si>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</si>
  <si>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</si>
  <si>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</si>
  <si>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</si>
  <si>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</si>
  <si>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</si>
  <si>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</si>
  <si>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</si>
  <si>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</si>
  <si>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</si>
  <si>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</si>
  <si>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</si>
  <si>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</si>
  <si>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</si>
  <si>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</si>
  <si>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</si>
  <si>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</si>
  <si>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</si>
  <si>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</si>
  <si>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</si>
  <si>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</si>
  <si>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</si>
  <si>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</si>
  <si>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</si>
  <si>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</si>
  <si>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</si>
  <si>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</si>
  <si>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</si>
  <si>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</si>
  <si>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</si>
  <si>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</si>
  <si>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</si>
  <si>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</si>
  <si>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</si>
  <si>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</si>
  <si>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</si>
  <si>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</si>
  <si>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</si>
  <si>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</si>
  <si>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</si>
  <si>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</si>
  <si>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</si>
  <si>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</si>
  <si>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</si>
  <si>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</si>
  <si>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</si>
  <si>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</si>
  <si>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</si>
  <si>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</si>
  <si>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</si>
  <si>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</si>
  <si>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</si>
  <si>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</si>
  <si>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</si>
  <si>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</si>
  <si>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</si>
  <si>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</si>
  <si>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</si>
  <si>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</si>
  <si>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</si>
  <si>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</si>
  <si>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</si>
  <si>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</si>
  <si>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</si>
  <si>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</si>
  <si>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</si>
  <si>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</si>
  <si>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</si>
  <si>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</si>
  <si>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</si>
  <si>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</si>
  <si>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</si>
  <si>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</si>
  <si>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</si>
  <si>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</si>
  <si>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</si>
  <si>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</si>
  <si>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</si>
  <si>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</si>
  <si>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</si>
  <si>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</si>
  <si>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</si>
  <si>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</si>
  <si>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</si>
  <si>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</si>
  <si>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</si>
  <si>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</si>
  <si>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</si>
  <si>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</si>
  <si>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</si>
  <si>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</si>
  <si>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</si>
  <si>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</si>
  <si>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</si>
  <si>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</si>
  <si>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</si>
  <si>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</si>
  <si>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</si>
  <si>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</si>
  <si>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</si>
  <si>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</si>
  <si>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</si>
  <si>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</si>
  <si>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</si>
  <si>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</si>
  <si>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</si>
  <si>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</si>
  <si>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</si>
  <si>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</si>
  <si>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</si>
  <si>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</si>
  <si>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</si>
  <si>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</si>
  <si>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</si>
  <si>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</si>
  <si>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</si>
  <si>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</si>
  <si>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</si>
  <si>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</si>
  <si>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</si>
  <si>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</si>
  <si>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</si>
  <si>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</si>
  <si>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</si>
  <si>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</si>
  <si>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</si>
  <si>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</si>
  <si>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</si>
  <si>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</si>
  <si>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</si>
  <si>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</si>
  <si>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</si>
  <si>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</si>
  <si>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</si>
  <si>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</si>
  <si>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</si>
  <si>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</si>
  <si>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</si>
  <si>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</si>
  <si>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</si>
  <si>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</si>
  <si>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</si>
  <si>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</si>
  <si>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</si>
  <si>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</si>
  <si>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</si>
  <si>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</si>
  <si>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</si>
  <si>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</si>
  <si>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</si>
  <si>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</si>
  <si>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</si>
  <si>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</si>
  <si>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</si>
  <si>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</si>
  <si>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</si>
  <si>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</si>
  <si>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</si>
  <si>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</si>
  <si>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</si>
  <si>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</si>
  <si>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</si>
  <si>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</si>
  <si>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</si>
  <si>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</si>
  <si>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</si>
  <si>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</si>
  <si>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</si>
  <si>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</si>
  <si>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</si>
  <si>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</si>
  <si>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</si>
  <si>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</si>
  <si>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</si>
  <si>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</si>
  <si>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</si>
  <si>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</si>
  <si>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</si>
  <si>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</si>
  <si>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</si>
  <si>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</si>
  <si>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</si>
  <si>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</si>
  <si>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</si>
  <si>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</si>
  <si>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</si>
  <si>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</si>
  <si>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</si>
  <si>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</si>
  <si>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</si>
  <si>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</si>
  <si>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</si>
  <si>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</si>
  <si>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</si>
  <si>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</si>
  <si>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</si>
  <si>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</si>
  <si>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</si>
  <si>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</si>
  <si>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</si>
  <si>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</si>
  <si>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</si>
  <si>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</si>
  <si>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</si>
  <si>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</si>
  <si>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</si>
  <si>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</si>
  <si>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</si>
  <si>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</si>
  <si>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</si>
  <si>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</si>
  <si>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</si>
  <si>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</si>
  <si>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</si>
  <si>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</si>
  <si>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</si>
  <si>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</si>
  <si>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</si>
  <si>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</si>
  <si>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</si>
  <si>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</si>
  <si>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</si>
  <si>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</si>
  <si>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</si>
  <si>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</si>
  <si>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</si>
  <si>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</si>
  <si>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</si>
  <si>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</si>
  <si>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</si>
  <si>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</si>
  <si>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</si>
  <si>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</si>
  <si>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</si>
  <si>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</si>
  <si>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</si>
  <si>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</si>
  <si>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</si>
  <si>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</si>
  <si>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</si>
  <si>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</si>
  <si>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</si>
  <si>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</si>
  <si>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</si>
  <si>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</si>
  <si>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</si>
  <si>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</si>
  <si>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</si>
  <si>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</si>
  <si>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</si>
  <si>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</si>
  <si>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</si>
  <si>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</si>
  <si>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</si>
  <si>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</si>
  <si>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</si>
  <si>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</si>
  <si>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</si>
  <si>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</si>
  <si>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</si>
  <si>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</si>
  <si>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</si>
  <si>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</si>
  <si>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</si>
  <si>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</si>
  <si>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</si>
  <si>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</si>
  <si>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</si>
  <si>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</si>
  <si>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</si>
  <si>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</si>
  <si>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</si>
  <si>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</si>
  <si>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</si>
  <si>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</si>
  <si>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</si>
  <si>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</si>
  <si>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</si>
  <si>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</si>
  <si>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</si>
  <si>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</si>
  <si>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</si>
  <si>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</si>
  <si>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</si>
  <si>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</si>
  <si>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</si>
  <si>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</si>
  <si>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</si>
  <si>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</si>
  <si>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</si>
  <si>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</si>
  <si>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</si>
  <si>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</si>
  <si>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</si>
  <si>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</si>
  <si>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</si>
  <si>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</si>
  <si>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</si>
  <si>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</si>
  <si>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</si>
  <si>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</si>
  <si>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</si>
  <si>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</si>
  <si>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</si>
  <si>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</si>
  <si>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</si>
  <si>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</si>
  <si>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</si>
  <si>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</si>
  <si>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</si>
  <si>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</si>
  <si>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</si>
  <si>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</si>
  <si>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</si>
  <si>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</si>
  <si>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</si>
  <si>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</si>
  <si>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</si>
  <si>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</si>
  <si>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</si>
  <si>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</si>
  <si>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</si>
  <si>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</si>
  <si>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</si>
  <si>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</si>
  <si>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</si>
  <si>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</si>
  <si>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</si>
  <si>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</si>
  <si>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</si>
  <si>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</si>
  <si>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</si>
  <si>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</si>
  <si>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</si>
  <si>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</si>
  <si>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</si>
  <si>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</si>
  <si>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</si>
  <si>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</si>
  <si>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</si>
  <si>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</si>
  <si>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</si>
  <si>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</si>
  <si>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</si>
  <si>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</si>
  <si>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</si>
  <si>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</si>
  <si>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</si>
  <si>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</si>
  <si>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</si>
  <si>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</si>
  <si>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</si>
  <si>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</si>
  <si>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</si>
  <si>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</si>
  <si>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</si>
  <si>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</si>
  <si>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</si>
  <si>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</si>
  <si>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</si>
  <si>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</si>
  <si>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</si>
  <si>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</si>
  <si>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</si>
  <si>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</si>
  <si>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</si>
  <si>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</si>
  <si>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</si>
  <si>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</si>
  <si>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</si>
  <si>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</si>
  <si>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</si>
  <si>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</si>
  <si>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</si>
  <si>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</si>
  <si>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</si>
  <si>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</si>
  <si>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</si>
  <si>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</si>
  <si>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</si>
  <si>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</si>
  <si>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</si>
  <si>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</si>
  <si>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</si>
  <si>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</si>
  <si>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</si>
  <si>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</si>
  <si>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</si>
  <si>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</si>
  <si>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</si>
  <si>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</si>
  <si>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</si>
  <si>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</si>
  <si>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</si>
  <si>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</si>
  <si>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</si>
  <si>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</si>
  <si>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</si>
  <si>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</si>
  <si>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</si>
  <si>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</si>
  <si>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</si>
  <si>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</si>
  <si>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</si>
  <si>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</si>
  <si>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</si>
  <si>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</si>
  <si>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</si>
  <si>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</si>
  <si>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</si>
  <si>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</si>
  <si>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</si>
  <si>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</si>
  <si>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</si>
  <si>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</si>
  <si>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</si>
  <si>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</si>
  <si>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</si>
  <si>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</si>
  <si>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</si>
  <si>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</si>
  <si>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</si>
  <si>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</si>
  <si>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</si>
  <si>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</si>
  <si>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</si>
  <si>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</si>
  <si>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</si>
  <si>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</si>
  <si>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</si>
  <si>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</si>
  <si>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</si>
  <si>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</si>
  <si>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</si>
  <si>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</si>
  <si>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</si>
  <si>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</si>
  <si>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</si>
  <si>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</si>
  <si>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</si>
  <si>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</si>
  <si>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</si>
  <si>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</si>
  <si>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</si>
  <si>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</si>
  <si>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</si>
  <si>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</si>
  <si>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</si>
  <si>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</si>
  <si>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</si>
  <si>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</si>
  <si>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</si>
  <si>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</si>
  <si>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</si>
  <si>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</si>
  <si>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</si>
  <si>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</si>
  <si>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</si>
  <si>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</si>
  <si>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</si>
  <si>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</si>
  <si>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</si>
  <si>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</si>
  <si>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</si>
  <si>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</si>
  <si>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</si>
  <si>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</si>
  <si>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</si>
  <si>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</si>
  <si>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</si>
  <si>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</si>
  <si>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</si>
  <si>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</si>
  <si>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</si>
  <si>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</si>
  <si>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</si>
  <si>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</si>
  <si>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</si>
  <si>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</si>
  <si>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</si>
  <si>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</si>
  <si>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</si>
  <si>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</si>
  <si>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</si>
  <si>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</si>
  <si>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</si>
  <si>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</si>
  <si>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</si>
  <si>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</si>
  <si>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</si>
  <si>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</si>
  <si>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</si>
  <si>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</si>
  <si>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</si>
  <si>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</si>
  <si>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</si>
  <si>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</si>
  <si>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</si>
  <si>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</si>
  <si>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</si>
  <si>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</si>
  <si>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</si>
  <si>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</si>
  <si>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</si>
  <si>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</si>
  <si>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</si>
  <si>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</si>
  <si>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</si>
  <si>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</si>
  <si>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</si>
  <si>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</si>
  <si>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</si>
  <si>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</si>
  <si>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</si>
  <si>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</si>
  <si>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</si>
  <si>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</si>
  <si>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</si>
  <si>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</si>
  <si>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</si>
  <si>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</si>
  <si>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</si>
  <si>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</si>
  <si>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</si>
  <si>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</si>
  <si>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</si>
  <si>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</si>
  <si>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</si>
  <si>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</si>
  <si>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</si>
  <si>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</si>
  <si>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</si>
  <si>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</si>
  <si>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</si>
  <si>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</si>
  <si>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</si>
  <si>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</si>
  <si>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</si>
  <si>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</si>
  <si>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</si>
  <si>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</si>
  <si>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</si>
  <si>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</si>
  <si>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</si>
  <si>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</si>
  <si>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</si>
  <si>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</si>
  <si>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</si>
  <si>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</si>
  <si>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</si>
  <si>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</si>
  <si>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</si>
  <si>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</si>
  <si>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</si>
  <si>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</si>
  <si>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</si>
  <si>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</si>
  <si>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</si>
  <si>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</si>
  <si>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</si>
  <si>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</si>
  <si>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</si>
  <si>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</si>
  <si>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</si>
  <si>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</si>
  <si>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</si>
  <si>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</si>
  <si>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</si>
  <si>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</si>
  <si>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</si>
  <si>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</si>
  <si>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</si>
  <si>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</si>
  <si>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</si>
  <si>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</si>
  <si>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</si>
  <si>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</si>
  <si>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</si>
  <si>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</si>
  <si>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</si>
  <si>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</si>
  <si>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</si>
  <si>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</si>
  <si>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</si>
  <si>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</si>
  <si>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</si>
  <si>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</si>
  <si>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</si>
  <si>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</si>
  <si>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</si>
  <si>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</si>
  <si>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</si>
  <si>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</si>
  <si>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</si>
  <si>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</si>
  <si>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</si>
  <si>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</si>
  <si>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</si>
  <si>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</si>
  <si>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</si>
  <si>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</si>
  <si>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</si>
  <si>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</si>
  <si>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</si>
  <si>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</si>
  <si>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</si>
  <si>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</si>
  <si>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</si>
  <si>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</si>
  <si>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</si>
  <si>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</si>
  <si>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</si>
  <si>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</si>
  <si>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</si>
  <si>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</si>
  <si>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</si>
  <si>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</si>
  <si>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</si>
  <si>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</si>
  <si>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</si>
  <si>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</si>
  <si>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</si>
  <si>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</si>
  <si>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</si>
  <si>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</si>
  <si>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</si>
  <si>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</si>
  <si>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</si>
  <si>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</si>
  <si>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</si>
  <si>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</si>
  <si>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</si>
  <si>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</si>
  <si>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</si>
  <si>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</si>
  <si>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</si>
  <si>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</si>
  <si>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</si>
  <si>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</si>
  <si>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</si>
  <si>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</si>
  <si>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</si>
  <si>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</si>
  <si>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</si>
  <si>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</si>
  <si>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</si>
  <si>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</si>
  <si>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</si>
  <si>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</si>
  <si>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</si>
  <si>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</si>
  <si>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</si>
  <si>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</si>
  <si>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</si>
  <si>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</si>
  <si>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</si>
  <si>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</si>
  <si>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</si>
  <si>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</si>
  <si>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</si>
  <si>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</si>
  <si>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</si>
  <si>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</si>
  <si>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</si>
  <si>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</si>
  <si>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</si>
  <si>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</si>
  <si>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</si>
  <si>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</si>
  <si>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</si>
  <si>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</si>
  <si>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</si>
  <si>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</si>
  <si>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</si>
  <si>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</si>
  <si>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</si>
  <si>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</si>
  <si>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</si>
  <si>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</si>
  <si>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</si>
  <si>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</si>
  <si>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</si>
  <si>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</si>
  <si>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</si>
  <si>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</si>
  <si>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</si>
  <si>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</si>
  <si>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</si>
  <si>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</si>
  <si>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</si>
  <si>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</si>
  <si>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</si>
  <si>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</si>
  <si>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</si>
  <si>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</si>
  <si>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</si>
  <si>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</si>
  <si>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</si>
  <si>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</si>
  <si>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</si>
  <si>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</si>
  <si>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</si>
  <si>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</si>
  <si>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</si>
  <si>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</si>
  <si>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</si>
  <si>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</si>
  <si>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</si>
  <si>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</si>
  <si>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</si>
  <si>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</si>
  <si>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</si>
  <si>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</si>
  <si>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</si>
  <si>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</si>
  <si>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</si>
  <si>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</si>
  <si>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</si>
  <si>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</si>
  <si>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</si>
  <si>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</si>
  <si>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</si>
  <si>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</si>
  <si>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</si>
  <si>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</si>
  <si>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</si>
  <si>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</si>
  <si>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</si>
  <si>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</si>
  <si>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</si>
  <si>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</si>
  <si>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</si>
  <si>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</si>
  <si>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</si>
  <si>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</si>
  <si>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</si>
  <si>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</si>
  <si>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</si>
  <si>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</si>
  <si>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</si>
  <si>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</si>
  <si>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</si>
  <si>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</si>
  <si>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</si>
  <si>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</si>
  <si>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</si>
  <si>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</si>
  <si>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</si>
  <si>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</si>
  <si>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</si>
  <si>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</si>
  <si>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</si>
  <si>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</si>
  <si>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</si>
  <si>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</si>
  <si>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</si>
  <si>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</si>
  <si>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</si>
  <si>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</si>
  <si>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</si>
  <si>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</si>
  <si>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</si>
  <si>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</si>
  <si>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</si>
  <si>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</si>
  <si>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</si>
  <si>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</si>
  <si>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</si>
  <si>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</si>
  <si>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</si>
  <si>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</si>
  <si>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</si>
  <si>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</si>
  <si>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</si>
  <si>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</si>
  <si>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</si>
  <si>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</si>
  <si>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</si>
  <si>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</si>
  <si>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</si>
  <si>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</si>
  <si>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</si>
  <si>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</si>
  <si>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</si>
  <si>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</si>
  <si>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</si>
  <si>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</si>
  <si>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</si>
  <si>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</si>
  <si>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</si>
  <si>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</si>
  <si>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</si>
  <si>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</si>
  <si>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</si>
  <si>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</si>
  <si>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</si>
  <si>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</si>
  <si>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</si>
  <si>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</si>
  <si>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</si>
  <si>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</si>
  <si>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</si>
  <si>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</si>
  <si>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</si>
  <si>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</si>
  <si>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</si>
  <si>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</si>
  <si>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</si>
  <si>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</si>
  <si>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</si>
  <si>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</si>
  <si>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</si>
  <si>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</si>
  <si>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</si>
  <si>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</si>
  <si>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</si>
  <si>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</si>
  <si>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</si>
  <si>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</si>
  <si>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</si>
  <si>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</si>
  <si>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</si>
  <si>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</si>
  <si>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</si>
  <si>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</si>
  <si>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</si>
  <si>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</si>
  <si>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</si>
  <si>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</si>
  <si>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</si>
  <si>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</si>
  <si>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</si>
  <si>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</si>
  <si>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</si>
  <si>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</si>
  <si>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</si>
  <si>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</si>
  <si>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</si>
  <si>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</si>
  <si>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</si>
  <si>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</si>
  <si>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</si>
  <si>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</si>
  <si>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</si>
  <si>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</si>
  <si>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</si>
  <si>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</si>
  <si>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</si>
  <si>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</si>
  <si>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</si>
  <si>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</si>
  <si>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</si>
  <si>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</si>
  <si>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</si>
  <si>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</si>
  <si>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</si>
  <si>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</si>
  <si>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</si>
  <si>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</si>
  <si>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</si>
  <si>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</si>
  <si>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</si>
  <si>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</si>
  <si>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</si>
  <si>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</si>
  <si>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</si>
  <si>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</si>
  <si>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</si>
  <si>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</si>
  <si>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</si>
  <si>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</si>
  <si>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</si>
  <si>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</si>
  <si>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</si>
  <si>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</si>
  <si>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</si>
  <si>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</si>
  <si>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</si>
  <si>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</si>
  <si>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</si>
  <si>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</si>
  <si>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</si>
  <si>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</si>
  <si>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</si>
  <si>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</si>
  <si>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</si>
  <si>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</si>
  <si>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</si>
  <si>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</si>
  <si>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</si>
  <si>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</si>
  <si>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</si>
  <si>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</si>
  <si>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</si>
  <si>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</si>
  <si>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</si>
  <si>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</si>
  <si>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</si>
  <si>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</si>
  <si>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</si>
  <si>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</si>
  <si>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</si>
  <si>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</si>
  <si>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</si>
  <si>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</si>
  <si>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</si>
  <si>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</si>
  <si>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</si>
  <si>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</si>
  <si>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</si>
  <si>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</si>
  <si>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</si>
  <si>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</si>
  <si>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</si>
  <si>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</si>
  <si>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</si>
  <si>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</si>
  <si>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</si>
  <si>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</si>
  <si>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</si>
  <si>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</si>
  <si>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</si>
  <si>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</si>
  <si>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</si>
  <si>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</si>
  <si>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</si>
  <si>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</si>
  <si>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</si>
  <si>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</si>
  <si>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</si>
  <si>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</si>
  <si>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</si>
  <si>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</si>
  <si>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</si>
  <si>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</si>
  <si>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</si>
  <si>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</si>
  <si>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</si>
  <si>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</si>
  <si>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</si>
  <si>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</si>
  <si>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</si>
  <si>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</si>
  <si>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</si>
  <si>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</si>
  <si>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</si>
  <si>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</si>
  <si>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</si>
  <si>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</si>
  <si>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</si>
  <si>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</si>
  <si>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</si>
  <si>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</si>
  <si>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</si>
  <si>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</si>
  <si>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</si>
  <si>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</si>
  <si>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</si>
  <si>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</si>
  <si>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</si>
  <si>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</si>
  <si>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</si>
  <si>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</si>
  <si>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</si>
  <si>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</si>
  <si>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</si>
  <si>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</si>
  <si>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</si>
  <si>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</si>
  <si>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</si>
  <si>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</si>
  <si>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</si>
  <si>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</si>
  <si>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</si>
  <si>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</si>
  <si>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</si>
  <si>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</si>
  <si>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</si>
  <si>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</si>
  <si>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</si>
  <si>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</si>
  <si>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</si>
  <si>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</si>
  <si>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</si>
  <si>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</si>
  <si>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</si>
  <si>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</si>
  <si>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</si>
  <si>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</si>
  <si>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</si>
  <si>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</si>
  <si>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</si>
  <si>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</si>
  <si>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</si>
  <si>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</si>
  <si>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</si>
  <si>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</si>
  <si>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</si>
  <si>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</si>
  <si>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</si>
  <si>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</si>
  <si>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</si>
  <si>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</si>
  <si>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</si>
  <si>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</si>
  <si>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</si>
  <si>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</si>
  <si>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</si>
  <si>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</si>
  <si>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</si>
  <si>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</si>
  <si>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</si>
  <si>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</si>
  <si>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</si>
  <si>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</si>
  <si>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</si>
  <si>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</si>
  <si>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</si>
  <si>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</si>
  <si>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</si>
  <si>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</si>
  <si>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</si>
  <si>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</si>
  <si>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</si>
  <si>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</si>
  <si>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</si>
  <si>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</si>
  <si>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</si>
  <si>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</si>
  <si>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</si>
  <si>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</si>
  <si>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</si>
  <si>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</si>
  <si>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</si>
  <si>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</si>
  <si>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</si>
  <si>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</si>
  <si>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</si>
  <si>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</si>
  <si>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</si>
  <si>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</si>
  <si>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</si>
  <si>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</si>
  <si>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</si>
  <si>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</si>
  <si>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</si>
  <si>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</si>
  <si>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</si>
  <si>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</si>
  <si>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</si>
  <si>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</si>
  <si>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</si>
  <si>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</si>
  <si>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</si>
  <si>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</si>
  <si>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</si>
  <si>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</si>
  <si>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</si>
  <si>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</si>
  <si>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</si>
  <si>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</si>
  <si>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</si>
  <si>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</si>
  <si>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</si>
  <si>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</si>
  <si>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</si>
  <si>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</si>
  <si>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</si>
  <si>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</si>
  <si>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</si>
  <si>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</si>
  <si>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</si>
  <si>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</si>
  <si>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</si>
  <si>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</si>
  <si>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</si>
  <si>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</si>
  <si>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</si>
  <si>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</si>
  <si>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</si>
  <si>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</si>
  <si>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</si>
  <si>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</si>
  <si>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</si>
  <si>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</si>
  <si>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</si>
  <si>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</si>
  <si>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</si>
  <si>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</si>
  <si>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</si>
  <si>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</si>
  <si>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</si>
  <si>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</si>
  <si>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</si>
  <si>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</si>
  <si>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</si>
  <si>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</si>
  <si>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</si>
  <si>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</si>
  <si>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</si>
  <si>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</si>
  <si>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</si>
  <si>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</si>
  <si>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</si>
  <si>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</si>
  <si>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</si>
  <si>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</si>
  <si>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</si>
  <si>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</si>
  <si>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</si>
  <si>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</si>
  <si>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</si>
  <si>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</si>
  <si>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</si>
  <si>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</si>
  <si>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</si>
  <si>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</si>
  <si>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</si>
  <si>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</si>
  <si>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</si>
  <si>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</si>
  <si>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</si>
  <si>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</si>
  <si>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</si>
  <si>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</si>
  <si>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</si>
  <si>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</si>
  <si>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</si>
  <si>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</si>
  <si>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</si>
  <si>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</si>
  <si>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</si>
  <si>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</si>
  <si>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</si>
  <si>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</si>
  <si>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</si>
  <si>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</si>
  <si>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</si>
  <si>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</si>
  <si>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</si>
  <si>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</si>
  <si>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</si>
  <si>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</si>
  <si>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</si>
  <si>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</si>
  <si>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</si>
  <si>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</si>
  <si>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</si>
  <si>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</si>
  <si>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</si>
  <si>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</si>
  <si>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</si>
  <si>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</si>
  <si>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</si>
  <si>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</si>
  <si>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</si>
  <si>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</si>
  <si>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</si>
  <si>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</si>
  <si>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</si>
  <si>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</si>
  <si>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</si>
  <si>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</si>
  <si>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</si>
  <si>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</si>
  <si>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</si>
  <si>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</si>
  <si>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</si>
  <si>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</si>
  <si>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</si>
  <si>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</si>
  <si>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</si>
  <si>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</si>
  <si>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</si>
  <si>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</si>
  <si>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</si>
  <si>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</si>
  <si>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</si>
  <si>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</si>
  <si>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</si>
  <si>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</si>
  <si>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</si>
  <si>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</si>
  <si>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</si>
  <si>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</si>
  <si>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</si>
  <si>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</si>
  <si>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</si>
  <si>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</si>
  <si>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</si>
  <si>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</si>
  <si>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</si>
  <si>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</si>
  <si>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</si>
  <si>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</si>
  <si>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</si>
  <si>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</si>
  <si>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</si>
  <si>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</si>
  <si>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</si>
  <si>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</si>
  <si>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</si>
  <si>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</si>
  <si>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</si>
  <si>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</si>
  <si>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</si>
  <si>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</si>
  <si>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</si>
  <si>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</si>
  <si>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</si>
  <si>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</si>
  <si>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</si>
  <si>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</si>
  <si>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</si>
  <si>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</si>
  <si>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</si>
  <si>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</si>
  <si>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</si>
  <si>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</si>
  <si>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</si>
  <si>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</si>
  <si>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</si>
  <si>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</si>
  <si>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</si>
  <si>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</si>
  <si>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</si>
  <si>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</si>
  <si>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</si>
  <si>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</si>
  <si>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</si>
  <si>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</si>
  <si>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</si>
  <si>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</si>
  <si>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</si>
  <si>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</si>
  <si>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</si>
  <si>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</si>
  <si>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</si>
  <si>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</si>
  <si>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</si>
  <si>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</si>
  <si>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</si>
  <si>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</si>
  <si>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</si>
  <si>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</si>
  <si>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</si>
  <si>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</si>
  <si>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</si>
  <si>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</si>
  <si>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</si>
  <si>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</si>
  <si>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</si>
  <si>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</si>
  <si>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</si>
  <si>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</si>
  <si>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</si>
  <si>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</si>
  <si>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</si>
  <si>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</si>
  <si>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</si>
  <si>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</si>
  <si>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</si>
  <si>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</si>
  <si>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</si>
  <si>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</si>
  <si>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</si>
  <si>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</si>
  <si>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</si>
  <si>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</si>
  <si>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</si>
  <si>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</si>
  <si>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</si>
  <si>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</si>
  <si>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</si>
  <si>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</si>
  <si>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</si>
  <si>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</si>
  <si>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</si>
  <si>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</si>
  <si>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</si>
  <si>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</si>
  <si>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</si>
  <si>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</si>
  <si>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</si>
  <si>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</si>
  <si>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</si>
  <si>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</si>
  <si>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</si>
  <si>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</si>
  <si>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</si>
  <si>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</si>
  <si>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</si>
  <si>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</si>
  <si>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</si>
  <si>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</si>
  <si>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</si>
  <si>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</si>
  <si>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</si>
  <si>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</si>
  <si>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</si>
  <si>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</si>
  <si>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</si>
  <si>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</si>
  <si>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</si>
  <si>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</si>
  <si>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</si>
  <si>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</si>
  <si>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</si>
  <si>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</si>
  <si>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</si>
  <si>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</si>
  <si>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</si>
  <si>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</si>
  <si>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</si>
  <si>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</si>
  <si>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</si>
  <si>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</si>
  <si>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</si>
  <si>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</si>
  <si>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</si>
  <si>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</si>
  <si>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</si>
  <si>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</si>
  <si>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</si>
  <si>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</si>
  <si>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</si>
  <si>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</si>
  <si>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</si>
  <si>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</si>
  <si>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</si>
  <si>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</si>
  <si>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</si>
  <si>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</si>
  <si>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</si>
  <si>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</si>
  <si>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</si>
  <si>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</si>
  <si>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</si>
  <si>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</si>
  <si>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</si>
  <si>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</si>
  <si>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</si>
  <si>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</si>
  <si>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</si>
  <si>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</si>
  <si>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</si>
  <si>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</si>
  <si>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</si>
  <si>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</si>
  <si>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</si>
  <si>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</si>
  <si>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</si>
  <si>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</si>
  <si>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</si>
  <si>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</si>
  <si>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</si>
  <si>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</si>
  <si>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</si>
  <si>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</si>
  <si>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</si>
  <si>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</si>
  <si>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</si>
  <si>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</si>
  <si>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</si>
  <si>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</si>
  <si>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</si>
  <si>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</si>
  <si>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</si>
  <si>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</si>
  <si>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</si>
  <si>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</si>
  <si>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</si>
  <si>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</si>
  <si>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</si>
  <si>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</si>
  <si>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</si>
  <si>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</si>
  <si>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</si>
  <si>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</si>
  <si>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</si>
  <si>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</si>
  <si>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</si>
  <si>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</si>
  <si>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</si>
  <si>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</si>
  <si>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</si>
  <si>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</si>
  <si>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</si>
  <si>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</si>
  <si>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</si>
  <si>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</si>
  <si>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</si>
  <si>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</si>
  <si>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</si>
  <si>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</si>
  <si>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</si>
  <si>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</si>
  <si>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</si>
  <si>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</si>
  <si>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</si>
  <si>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</si>
  <si>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</si>
  <si>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</si>
  <si>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</si>
  <si>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</si>
  <si>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</si>
  <si>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</si>
  <si>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</si>
  <si>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</si>
  <si>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</si>
  <si>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</si>
  <si>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</si>
  <si>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</si>
  <si>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</si>
  <si>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</si>
  <si>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</si>
  <si>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</si>
  <si>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</si>
  <si>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</si>
  <si>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</si>
  <si>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</si>
  <si>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</si>
  <si>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</si>
  <si>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</si>
  <si>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</si>
  <si>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</si>
  <si>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</si>
  <si>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</si>
  <si>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</si>
  <si>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</si>
  <si>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</si>
  <si>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</si>
  <si>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</si>
  <si>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</si>
  <si>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</si>
  <si>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</si>
  <si>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</si>
  <si>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</si>
  <si>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</si>
  <si>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</si>
  <si>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</si>
  <si>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</si>
  <si>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</si>
  <si>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</si>
  <si>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</si>
  <si>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</si>
  <si>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</si>
  <si>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</si>
  <si>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</si>
  <si>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</si>
  <si>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</si>
  <si>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</si>
  <si>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</si>
  <si>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</si>
  <si>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</si>
  <si>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</si>
  <si>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</si>
  <si>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</si>
  <si>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</si>
  <si>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</si>
  <si>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</si>
  <si>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</si>
  <si>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</si>
  <si>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</si>
  <si>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</si>
  <si>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</si>
  <si>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</si>
  <si>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</si>
  <si>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</si>
  <si>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</si>
  <si>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</si>
  <si>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</si>
  <si>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</si>
  <si>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</si>
  <si>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</si>
  <si>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</si>
  <si>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</si>
  <si>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</si>
  <si>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</si>
  <si>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</si>
  <si>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</si>
  <si>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</si>
  <si>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</si>
  <si>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</si>
  <si>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</si>
  <si>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</si>
  <si>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</si>
  <si>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</si>
  <si>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</si>
  <si>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</si>
  <si>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</si>
  <si>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</si>
  <si>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</si>
  <si>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</si>
  <si>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</si>
  <si>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</si>
  <si>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</si>
  <si>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</si>
  <si>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</si>
  <si>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</si>
  <si>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</si>
  <si>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</si>
  <si>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</si>
  <si>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</si>
  <si>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</si>
  <si>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</si>
  <si>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</si>
  <si>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</si>
  <si>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</si>
  <si>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</si>
  <si>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</si>
  <si>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</si>
  <si>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</si>
  <si>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</si>
  <si>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</si>
  <si>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</si>
  <si>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</si>
  <si>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</si>
  <si>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</si>
  <si>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</si>
  <si>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</si>
  <si>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</si>
  <si>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</si>
  <si>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</si>
  <si>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</si>
  <si>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</si>
  <si>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</si>
  <si>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</si>
  <si>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</si>
  <si>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</si>
  <si>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</si>
  <si>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</si>
  <si>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</si>
  <si>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</si>
  <si>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</si>
  <si>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</si>
  <si>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</si>
  <si>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</si>
  <si>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</si>
  <si>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</si>
  <si>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</si>
  <si>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</si>
  <si>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</si>
  <si>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</si>
  <si>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</si>
  <si>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</si>
  <si>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</si>
  <si>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</si>
  <si>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</si>
  <si>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</si>
  <si>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</si>
  <si>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</si>
  <si>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</si>
  <si>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</si>
  <si>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</si>
  <si>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</si>
  <si>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</si>
  <si>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</si>
  <si>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</si>
  <si>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</si>
  <si>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</si>
  <si>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</si>
  <si>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</si>
  <si>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</si>
  <si>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</si>
  <si>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</si>
  <si>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</si>
  <si>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</si>
  <si>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</si>
  <si>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</si>
  <si>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</si>
  <si>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</si>
  <si>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</si>
  <si>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</si>
  <si>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</si>
  <si>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</si>
  <si>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</si>
  <si>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</si>
  <si>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</si>
  <si>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</si>
  <si>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</si>
  <si>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</si>
  <si>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</si>
  <si>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</si>
  <si>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</si>
  <si>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</si>
  <si>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</si>
  <si>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</si>
  <si>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</si>
  <si>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</si>
  <si>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</si>
  <si>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</si>
  <si>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</si>
  <si>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</si>
  <si>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</si>
  <si>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</si>
  <si>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</si>
  <si>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</si>
  <si>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</si>
  <si>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</si>
  <si>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</si>
  <si>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</si>
  <si>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</si>
  <si>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</si>
  <si>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</si>
  <si>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</si>
  <si>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</si>
  <si>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</si>
  <si>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</si>
  <si>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</si>
  <si>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</si>
  <si>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</si>
  <si>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</si>
  <si>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</si>
  <si>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</si>
  <si>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</si>
  <si>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</si>
  <si>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</si>
  <si>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</si>
  <si>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</si>
  <si>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</si>
  <si>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</si>
  <si>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</si>
  <si>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</si>
  <si>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</si>
  <si>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</si>
  <si>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</si>
  <si>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</si>
  <si>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</si>
  <si>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</si>
  <si>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</si>
  <si>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</si>
  <si>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</si>
  <si>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</si>
  <si>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</si>
  <si>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</si>
  <si>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</si>
  <si>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</si>
  <si>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</si>
  <si>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</si>
  <si>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</si>
  <si>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</si>
  <si>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</si>
  <si>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</si>
  <si>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</si>
  <si>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</si>
  <si>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</si>
  <si>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</si>
  <si>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</si>
  <si>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</si>
  <si>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</si>
  <si>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</si>
  <si>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</si>
  <si>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</si>
  <si>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</si>
  <si>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</si>
  <si>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</si>
  <si>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</si>
  <si>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</si>
  <si>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</si>
  <si>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</si>
  <si>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</si>
  <si>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</si>
  <si>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</si>
  <si>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</si>
  <si>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</si>
  <si>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</si>
  <si>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</si>
  <si>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</si>
  <si>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</si>
  <si>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</si>
  <si>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</si>
  <si>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</si>
  <si>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</si>
  <si>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</si>
  <si>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</si>
  <si>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</si>
  <si>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</si>
  <si>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</si>
  <si>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</si>
  <si>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</si>
  <si>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</si>
  <si>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</si>
  <si>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</si>
  <si>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</si>
  <si>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</si>
  <si>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</si>
  <si>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</si>
  <si>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</si>
  <si>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</si>
  <si>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</si>
  <si>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</si>
  <si>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</si>
  <si>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</si>
  <si>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</si>
  <si>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</si>
  <si>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</si>
  <si>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</si>
  <si>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</si>
  <si>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</si>
  <si>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</si>
  <si>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</si>
  <si>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</si>
  <si>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</si>
  <si>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</si>
  <si>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</si>
  <si>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</si>
  <si>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</si>
  <si>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</si>
  <si>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</si>
  <si>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</si>
  <si>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</si>
  <si>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</si>
  <si>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</si>
  <si>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</si>
  <si>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</si>
  <si>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</si>
  <si>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</si>
  <si>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</si>
  <si>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</si>
  <si>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</si>
  <si>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</si>
  <si>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</si>
  <si>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</si>
  <si>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</si>
  <si>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</si>
  <si>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</si>
  <si>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</si>
  <si>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</si>
  <si>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</si>
  <si>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</si>
  <si>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</si>
  <si>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</si>
  <si>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</si>
  <si>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</si>
  <si>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</si>
  <si>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</si>
  <si>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</si>
  <si>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</si>
  <si>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</si>
  <si>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</si>
  <si>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</si>
  <si>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</si>
  <si>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</si>
  <si>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</si>
  <si>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</si>
  <si>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</si>
  <si>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</si>
  <si>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</si>
  <si>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</si>
  <si>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</si>
  <si>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</si>
  <si>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</si>
  <si>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</si>
  <si>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</si>
  <si>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</si>
  <si>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</si>
  <si>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</si>
  <si>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</si>
  <si>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</si>
  <si>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</si>
  <si>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</si>
  <si>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</si>
  <si>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</si>
  <si>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</si>
  <si>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</si>
  <si>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</si>
  <si>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</si>
  <si>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</si>
  <si>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</si>
  <si>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</si>
  <si>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</si>
  <si>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</si>
  <si>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</si>
  <si>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</si>
  <si>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</si>
  <si>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</si>
  <si>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</si>
  <si>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</si>
  <si>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</si>
  <si>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</si>
  <si>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</si>
  <si>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</si>
  <si>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</si>
  <si>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</si>
  <si>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</si>
  <si>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</si>
  <si>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</si>
  <si>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</si>
  <si>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</si>
  <si>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</si>
  <si>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</si>
  <si>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</si>
  <si>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</si>
  <si>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</si>
  <si>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</si>
  <si>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</si>
  <si>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</si>
  <si>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</si>
  <si>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</si>
  <si>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</si>
  <si>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</si>
  <si>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</si>
  <si>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</si>
  <si>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</si>
  <si>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</si>
  <si>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</si>
  <si>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</si>
  <si>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</si>
  <si>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</si>
  <si>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</si>
  <si>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</si>
  <si>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</si>
  <si>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</si>
  <si>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</si>
  <si>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</si>
  <si>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</si>
  <si>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</si>
  <si>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</si>
  <si>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</si>
  <si>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</si>
  <si>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</si>
  <si>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</si>
  <si>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</si>
  <si>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</si>
  <si>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</si>
  <si>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</si>
  <si>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</si>
  <si>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</si>
  <si>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</si>
  <si>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</si>
  <si>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</si>
  <si>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</si>
  <si>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</si>
  <si>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</si>
  <si>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</si>
  <si>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</si>
  <si>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</si>
  <si>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</si>
  <si>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</si>
  <si>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</si>
  <si>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</si>
  <si>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</si>
  <si>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</si>
  <si>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</si>
  <si>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</si>
  <si>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</si>
  <si>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</si>
  <si>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</si>
  <si>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</si>
  <si>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</si>
  <si>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</si>
  <si>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</si>
  <si>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</si>
  <si>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</si>
  <si>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</si>
  <si>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</si>
  <si>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</si>
  <si>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</si>
  <si>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</si>
  <si>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</si>
  <si>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</si>
  <si>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</si>
  <si>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</si>
  <si>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</si>
  <si>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</si>
  <si>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</si>
  <si>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</si>
  <si>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</si>
  <si>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</si>
  <si>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</si>
  <si>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</si>
  <si>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</si>
  <si>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</si>
  <si>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</si>
  <si>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</si>
  <si>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</si>
  <si>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</si>
  <si>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</si>
  <si>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</si>
  <si>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</si>
  <si>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</si>
  <si>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</si>
  <si>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</si>
  <si>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</si>
  <si>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</si>
  <si>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</si>
  <si>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</si>
  <si>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</si>
  <si>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</si>
  <si>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</si>
  <si>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</si>
  <si>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</si>
  <si>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</si>
  <si>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</si>
  <si>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</si>
  <si>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</si>
  <si>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</si>
  <si>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</si>
  <si>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</si>
  <si>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</si>
  <si>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</si>
  <si>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</si>
  <si>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</si>
  <si>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</si>
  <si>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</si>
  <si>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</si>
  <si>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</si>
  <si>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</si>
  <si>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</si>
  <si>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</si>
  <si>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</si>
  <si>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</si>
  <si>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</si>
  <si>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</si>
  <si>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</si>
  <si>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</si>
  <si>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</si>
  <si>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</si>
  <si>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</si>
  <si>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</si>
  <si>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</si>
  <si>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</si>
  <si>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</si>
  <si>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</si>
  <si>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</si>
  <si>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</si>
  <si>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</si>
  <si>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</si>
  <si>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</si>
  <si>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</si>
  <si>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</si>
  <si>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</si>
  <si>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</si>
  <si>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</si>
  <si>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</si>
  <si>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</si>
  <si>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</si>
  <si>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</si>
  <si>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</si>
  <si>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</si>
  <si>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</si>
  <si>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</si>
  <si>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</si>
  <si>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</si>
  <si>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</si>
  <si>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</si>
  <si>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</si>
  <si>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</si>
  <si>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</si>
  <si>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</si>
  <si>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</si>
  <si>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</si>
  <si>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</si>
  <si>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</si>
  <si>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</si>
  <si>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</si>
  <si>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</si>
  <si>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</si>
  <si>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</si>
  <si>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</si>
  <si>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</si>
  <si>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</si>
  <si>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</si>
  <si>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</si>
  <si>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</si>
  <si>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</si>
  <si>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</si>
  <si>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</si>
  <si>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</si>
  <si>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</si>
  <si>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</si>
  <si>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</si>
  <si>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</si>
  <si>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</si>
  <si>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</si>
  <si>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</si>
  <si>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</si>
  <si>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</si>
  <si>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</si>
  <si>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</si>
  <si>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</si>
  <si>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</si>
  <si>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</si>
  <si>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</si>
  <si>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</si>
  <si>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</si>
  <si>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</si>
  <si>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</si>
  <si>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</si>
  <si>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</si>
  <si>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</si>
  <si>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</si>
  <si>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</si>
  <si>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</si>
  <si>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</si>
  <si>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</si>
  <si>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</si>
  <si>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</si>
  <si>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</si>
  <si>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</si>
  <si>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</si>
  <si>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</si>
  <si>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</si>
  <si>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</si>
  <si>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</si>
  <si>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</si>
  <si>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</si>
  <si>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</si>
  <si>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</si>
  <si>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</si>
  <si>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</si>
  <si>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</si>
  <si>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</si>
  <si>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</si>
  <si>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</si>
  <si>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</si>
  <si>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</si>
  <si>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</si>
  <si>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</si>
  <si>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</si>
  <si>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</si>
  <si>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</si>
  <si>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</si>
  <si>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</si>
  <si>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</si>
  <si>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</si>
  <si>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</si>
  <si>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</si>
  <si>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</si>
  <si>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</si>
  <si>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</si>
  <si>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</si>
  <si>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</si>
  <si>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</si>
  <si>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</si>
  <si>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</si>
  <si>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</si>
  <si>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</si>
  <si>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</si>
  <si>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</si>
  <si>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</si>
  <si>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</si>
  <si>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</si>
  <si>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</si>
  <si>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</si>
  <si>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</si>
  <si>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</si>
  <si>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</si>
  <si>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</si>
  <si>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</si>
  <si>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</si>
  <si>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</si>
  <si>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</si>
  <si>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</si>
  <si>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</si>
  <si>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</si>
  <si>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</si>
  <si>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</si>
  <si>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</si>
  <si>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</si>
  <si>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</si>
  <si>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</si>
  <si>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</si>
  <si>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</si>
  <si>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</si>
  <si>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</si>
  <si>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</si>
  <si>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</si>
  <si>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</si>
  <si>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</si>
  <si>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</si>
  <si>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</si>
  <si>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</si>
  <si>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</si>
  <si>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</si>
  <si>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</si>
  <si>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</si>
  <si>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</si>
  <si>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</si>
  <si>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</si>
  <si>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</si>
  <si>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</si>
  <si>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</si>
  <si>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</si>
  <si>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</si>
  <si>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</si>
  <si>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</si>
  <si>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</si>
  <si>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</si>
  <si>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</si>
  <si>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</si>
  <si>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</si>
  <si>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</si>
  <si>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</si>
  <si>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</si>
  <si>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</si>
  <si>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</si>
  <si>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</si>
  <si>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</si>
  <si>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</si>
  <si>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</si>
  <si>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</si>
  <si>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</si>
  <si>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</si>
  <si>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</si>
  <si>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</si>
  <si>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</si>
  <si>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</si>
  <si>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</si>
  <si>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</si>
  <si>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</si>
  <si>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</si>
  <si>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</si>
  <si>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</si>
  <si>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</si>
  <si>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</si>
  <si>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</si>
  <si>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</si>
  <si>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</si>
  <si>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</si>
  <si>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</si>
  <si>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</si>
  <si>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</si>
  <si>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</si>
  <si>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</si>
  <si>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</si>
  <si>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</si>
  <si>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</si>
  <si>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</si>
  <si>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</si>
  <si>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</si>
  <si>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</si>
  <si>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</si>
  <si>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</si>
  <si>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</si>
  <si>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</si>
  <si>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</si>
  <si>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</si>
  <si>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</si>
  <si>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</si>
  <si>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</si>
  <si>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</si>
  <si>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</si>
  <si>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</si>
  <si>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</si>
  <si>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</si>
  <si>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</si>
  <si>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</si>
  <si>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</si>
  <si>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</si>
  <si>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</si>
  <si>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</si>
  <si>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</si>
  <si>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</si>
  <si>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</si>
  <si>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</si>
  <si>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</si>
  <si>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</si>
  <si>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</si>
  <si>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</si>
  <si>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</si>
  <si>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</si>
  <si>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</si>
  <si>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</si>
  <si>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</si>
  <si>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</si>
  <si>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</si>
  <si>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</si>
  <si>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</si>
  <si>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</si>
  <si>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</si>
  <si>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</si>
  <si>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</si>
  <si>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</si>
  <si>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</si>
  <si>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</si>
  <si>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</si>
  <si>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</si>
  <si>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</si>
  <si>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</si>
  <si>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</si>
  <si>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</si>
  <si>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</si>
  <si>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</si>
  <si>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</si>
  <si>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</si>
  <si>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</si>
  <si>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</si>
  <si>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</si>
  <si>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</si>
  <si>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</si>
  <si>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</si>
  <si>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</si>
  <si>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</si>
  <si>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</si>
  <si>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</si>
  <si>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</si>
  <si>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</si>
  <si>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</si>
  <si>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</si>
  <si>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</si>
  <si>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</si>
  <si>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</si>
  <si>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</si>
  <si>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</si>
  <si>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</si>
  <si>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</si>
  <si>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</si>
  <si>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</si>
  <si>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</si>
  <si>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</si>
  <si>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</si>
  <si>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</si>
  <si>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</si>
  <si>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</si>
  <si>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</si>
  <si>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</si>
  <si>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</si>
  <si>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</si>
  <si>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</si>
  <si>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</si>
  <si>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</si>
  <si>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</si>
  <si>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</si>
  <si>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</si>
  <si>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</si>
  <si>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</si>
  <si>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</si>
  <si>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</si>
  <si>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</si>
  <si>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</si>
  <si>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</si>
  <si>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</si>
  <si>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</si>
  <si>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</si>
  <si>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</si>
  <si>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</si>
  <si>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</si>
  <si>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</si>
  <si>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</si>
  <si>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</si>
  <si>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</si>
  <si>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</si>
  <si>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</si>
  <si>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</si>
  <si>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</si>
  <si>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</si>
  <si>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</si>
  <si>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</si>
  <si>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</si>
  <si>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</si>
  <si>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</si>
  <si>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</si>
  <si>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</si>
  <si>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</si>
  <si>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</si>
  <si>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</si>
  <si>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</si>
  <si>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</si>
  <si>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</si>
  <si>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</si>
  <si>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</si>
  <si>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</si>
  <si>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</si>
  <si>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</si>
  <si>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</si>
  <si>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</si>
  <si>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</si>
  <si>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</si>
  <si>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</si>
  <si>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</si>
  <si>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</si>
  <si>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</si>
  <si>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</si>
  <si>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</si>
  <si>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</si>
  <si>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</si>
  <si>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</si>
  <si>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</si>
  <si>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</si>
  <si>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</si>
  <si>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</si>
  <si>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</si>
  <si>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</si>
  <si>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</si>
  <si>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</si>
  <si>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</si>
  <si>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</si>
  <si>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</si>
  <si>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</si>
  <si>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</si>
  <si>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</si>
  <si>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</si>
  <si>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</si>
  <si>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</si>
  <si>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</si>
  <si>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</si>
  <si>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</si>
  <si>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</si>
  <si>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</si>
  <si>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</si>
  <si>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</si>
  <si>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</si>
  <si>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</si>
  <si>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</si>
  <si>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</si>
  <si>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</si>
  <si>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</si>
  <si>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</si>
  <si>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</si>
  <si>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</si>
  <si>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</si>
  <si>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</si>
  <si>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</si>
  <si>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</si>
  <si>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</si>
  <si>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</si>
  <si>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</si>
  <si>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</si>
  <si>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</si>
  <si>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</si>
  <si>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</si>
  <si>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</si>
  <si>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</si>
  <si>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</si>
  <si>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</si>
  <si>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</si>
  <si>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</si>
  <si>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</si>
  <si>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</si>
  <si>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</si>
  <si>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</si>
  <si>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</si>
  <si>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</si>
  <si>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</si>
  <si>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</si>
  <si>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</si>
  <si>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</si>
  <si>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</si>
  <si>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</si>
  <si>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</si>
  <si>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</si>
  <si>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</si>
  <si>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</si>
  <si>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</si>
  <si>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</si>
  <si>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</si>
  <si>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</si>
  <si>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</si>
  <si>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</si>
  <si>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</si>
  <si>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</si>
  <si>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</si>
  <si>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</si>
  <si>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</si>
  <si>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</si>
  <si>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</si>
  <si>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</si>
  <si>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</si>
  <si>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</si>
  <si>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</si>
  <si>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</si>
  <si>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</si>
  <si>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</si>
  <si>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</si>
  <si>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</si>
  <si>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</si>
  <si>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</si>
  <si>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</si>
  <si>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</si>
  <si>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</si>
  <si>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</si>
  <si>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</si>
  <si>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</si>
  <si>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</si>
  <si>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</si>
  <si>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</si>
  <si>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</si>
  <si>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</si>
  <si>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</si>
  <si>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</si>
  <si>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</si>
  <si>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</si>
  <si>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</si>
  <si>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</si>
  <si>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</si>
  <si>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</si>
  <si>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</si>
  <si>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</si>
  <si>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</si>
  <si>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</si>
  <si>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</si>
  <si>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</si>
  <si>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</si>
  <si>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</si>
  <si>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</si>
  <si>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</si>
  <si>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</si>
  <si>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</si>
  <si>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</si>
  <si>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</si>
  <si>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</si>
  <si>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</si>
  <si>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</si>
  <si>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</si>
  <si>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</si>
  <si>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</si>
  <si>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</si>
  <si>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</si>
  <si>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</si>
  <si>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</si>
  <si>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</si>
  <si>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</si>
  <si>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</si>
  <si>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</si>
  <si>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</si>
  <si>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</si>
  <si>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</si>
  <si>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</si>
  <si>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</si>
  <si>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</si>
  <si>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</si>
  <si>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</si>
  <si>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</si>
  <si>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</si>
  <si>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</si>
  <si>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</si>
  <si>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</si>
  <si>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</si>
  <si>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</si>
  <si>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</si>
  <si>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</si>
  <si>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</si>
  <si>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</si>
  <si>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</si>
  <si>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</si>
  <si>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</si>
  <si>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</si>
  <si>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</si>
  <si>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</si>
  <si>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</si>
  <si>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</si>
  <si>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</si>
  <si>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</si>
  <si>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</si>
  <si>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</si>
  <si>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</si>
  <si>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</si>
  <si>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</si>
  <si>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</si>
  <si>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</si>
  <si>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</si>
  <si>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</si>
  <si>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</si>
  <si>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</si>
  <si>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</si>
  <si>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</si>
  <si>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</si>
  <si>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</si>
  <si>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</si>
  <si>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</si>
  <si>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</si>
  <si>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</si>
  <si>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</si>
  <si>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</si>
  <si>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</si>
  <si>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</si>
  <si>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</si>
  <si>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</si>
  <si>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</si>
  <si>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</si>
  <si>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</si>
  <si>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</si>
  <si>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</si>
  <si>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</si>
  <si>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</si>
  <si>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</si>
  <si>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</si>
  <si>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</si>
  <si>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</si>
  <si>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</si>
  <si>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</si>
  <si>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</si>
  <si>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</si>
  <si>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</si>
  <si>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</si>
  <si>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</si>
  <si>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</si>
  <si>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</si>
  <si>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</si>
  <si>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</si>
  <si>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</si>
  <si>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</si>
  <si>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</si>
  <si>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</si>
  <si>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</si>
  <si>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</si>
  <si>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</si>
  <si>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</si>
  <si>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</si>
  <si>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</si>
  <si>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</si>
  <si>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</si>
  <si>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</si>
  <si>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</si>
  <si>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</si>
  <si>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</si>
  <si>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</si>
  <si>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</si>
  <si>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</si>
  <si>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</si>
  <si>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</si>
  <si>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</si>
  <si>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</si>
  <si>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</si>
  <si>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</si>
  <si>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</si>
  <si>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</si>
  <si>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</si>
  <si>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</si>
  <si>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</si>
  <si>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</si>
  <si>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</si>
  <si>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</si>
  <si>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</si>
  <si>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</si>
  <si>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</si>
  <si>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</si>
  <si>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</si>
  <si>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</si>
  <si>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</si>
  <si>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</si>
  <si>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</si>
  <si>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</si>
  <si>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</si>
  <si>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</si>
  <si>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</si>
  <si>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</si>
  <si>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</si>
  <si>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</si>
  <si>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</si>
  <si>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</si>
  <si>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</si>
  <si>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</si>
  <si>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</si>
  <si>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</si>
  <si>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</si>
  <si>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</si>
  <si>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</si>
  <si>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</si>
  <si>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</si>
  <si>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</si>
  <si>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</si>
  <si>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</si>
  <si>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</si>
  <si>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</si>
  <si>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</si>
  <si>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</si>
  <si>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</si>
  <si>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</si>
  <si>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</si>
  <si>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</si>
  <si>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</si>
  <si>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</si>
  <si>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</si>
  <si>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</si>
  <si>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</si>
  <si>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</si>
  <si>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</si>
  <si>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</si>
  <si>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</si>
  <si>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</si>
  <si>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</si>
  <si>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</si>
  <si>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</si>
  <si>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</si>
  <si>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</si>
  <si>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</si>
  <si>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</si>
  <si>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</si>
  <si>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</si>
  <si>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</si>
  <si>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</si>
  <si>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</si>
  <si>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</si>
  <si>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</si>
  <si>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</si>
  <si>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</si>
  <si>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</si>
  <si>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</si>
  <si>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</si>
  <si>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</si>
  <si>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</si>
  <si>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</si>
  <si>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</si>
  <si>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</si>
  <si>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</si>
  <si>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</si>
  <si>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</si>
  <si>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</si>
  <si>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</si>
  <si>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</si>
  <si>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</si>
  <si>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</si>
  <si>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</si>
  <si>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</si>
  <si>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</si>
  <si>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</si>
  <si>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</si>
  <si>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</si>
  <si>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</si>
  <si>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</si>
  <si>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</si>
  <si>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</si>
  <si>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</si>
  <si>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</si>
  <si>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</si>
  <si>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</si>
  <si>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</si>
  <si>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</si>
  <si>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</si>
  <si>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</si>
  <si>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</si>
  <si>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</si>
  <si>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</si>
  <si>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</si>
  <si>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</si>
  <si>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</si>
  <si>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</si>
  <si>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</si>
  <si>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</si>
  <si>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</si>
  <si>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</si>
  <si>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</si>
  <si>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</si>
  <si>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</si>
  <si>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</si>
  <si>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</si>
  <si>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</si>
  <si>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</si>
  <si>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</si>
  <si>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</si>
  <si>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</si>
  <si>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</si>
  <si>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</si>
  <si>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</si>
  <si>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</si>
  <si>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</si>
  <si>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</si>
  <si>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</si>
  <si>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</si>
  <si>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</si>
  <si>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</si>
  <si>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</si>
  <si>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</si>
  <si>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</si>
  <si>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</si>
  <si>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</si>
  <si>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</si>
  <si>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</si>
  <si>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</si>
  <si>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</si>
  <si>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</si>
  <si>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</si>
  <si>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</si>
  <si>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</si>
  <si>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</si>
  <si>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</si>
  <si>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</si>
  <si>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</si>
  <si>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</si>
  <si>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</si>
  <si>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</si>
  <si>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</si>
  <si>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</si>
  <si>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</si>
  <si>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</si>
  <si>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</si>
  <si>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</si>
  <si>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</si>
  <si>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</si>
  <si>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</si>
  <si>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</si>
  <si>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</si>
  <si>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</si>
  <si>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</si>
  <si>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</si>
  <si>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</si>
  <si>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</si>
  <si>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</si>
  <si>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</si>
  <si>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</si>
  <si>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</si>
  <si>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</si>
  <si>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</si>
  <si>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</si>
  <si>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</si>
  <si>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</si>
  <si>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</si>
  <si>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</si>
  <si>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</si>
  <si>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</si>
  <si>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</si>
  <si>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</si>
  <si>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</si>
  <si>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</si>
  <si>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</si>
  <si>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</si>
  <si>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</si>
  <si>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</si>
  <si>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</si>
  <si>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</si>
  <si>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</si>
  <si>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</si>
  <si>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</si>
  <si>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</si>
  <si>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</si>
  <si>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</si>
  <si>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</si>
  <si>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</si>
  <si>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</si>
  <si>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</si>
  <si>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</si>
  <si>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</si>
  <si>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</si>
  <si>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</si>
  <si>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</si>
  <si>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</si>
  <si>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</si>
  <si>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</si>
  <si>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</si>
  <si>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</si>
  <si>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</si>
  <si>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</si>
  <si>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</si>
  <si>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</si>
  <si>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</si>
  <si>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</si>
  <si>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</si>
  <si>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</si>
  <si>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</si>
  <si>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</si>
  <si>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</si>
  <si>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</si>
  <si>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</si>
  <si>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</si>
  <si>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</si>
  <si>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</si>
  <si>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</si>
  <si>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</si>
  <si>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</si>
  <si>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</si>
  <si>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</si>
  <si>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</si>
  <si>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</si>
  <si>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</si>
  <si>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</si>
  <si>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</si>
  <si>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</si>
  <si>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</si>
  <si>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</si>
  <si>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</si>
  <si>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</si>
  <si>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</si>
  <si>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</si>
  <si>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</si>
  <si>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</si>
  <si>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</si>
  <si>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</si>
  <si>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</si>
  <si>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</si>
  <si>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</si>
  <si>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</si>
  <si>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</si>
  <si>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</si>
  <si>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</si>
  <si>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</si>
  <si>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</si>
  <si>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</si>
  <si>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</si>
  <si>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</si>
  <si>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</si>
  <si>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</si>
  <si>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</si>
  <si>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</si>
  <si>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</si>
  <si>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</si>
  <si>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</si>
  <si>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</si>
  <si>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</si>
  <si>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</si>
  <si>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</si>
  <si>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</si>
  <si>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</si>
  <si>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</si>
  <si>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</si>
  <si>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</si>
  <si>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</si>
  <si>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</si>
  <si>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</si>
  <si>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</si>
  <si>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</si>
  <si>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</si>
  <si>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</si>
  <si>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</si>
  <si>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</si>
  <si>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</si>
  <si>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</si>
  <si>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</si>
  <si>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</si>
  <si>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</si>
  <si>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</si>
  <si>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</si>
  <si>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</si>
  <si>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</si>
  <si>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</si>
  <si>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</si>
  <si>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</si>
  <si>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</si>
  <si>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</si>
  <si>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</si>
  <si>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</si>
  <si>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</si>
  <si>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</si>
  <si>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</si>
  <si>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</si>
  <si>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</si>
  <si>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</si>
  <si>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</si>
  <si>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</si>
  <si>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</si>
  <si>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</si>
  <si>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</si>
  <si>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</si>
  <si>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</si>
  <si>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</si>
  <si>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</si>
  <si>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</si>
  <si>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</si>
  <si>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</si>
  <si>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</si>
  <si>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</si>
  <si>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</si>
  <si>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</si>
  <si>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</si>
  <si>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</si>
  <si>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</si>
  <si>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</si>
  <si>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</si>
  <si>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</si>
  <si>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</si>
  <si>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</si>
  <si>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</si>
  <si>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</si>
  <si>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</si>
  <si>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</si>
  <si>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</si>
  <si>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</si>
  <si>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</si>
  <si>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</si>
  <si>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</si>
  <si>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</si>
  <si>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</si>
  <si>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</si>
  <si>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</si>
  <si>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</si>
  <si>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</si>
  <si>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</si>
  <si>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</si>
  <si>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</si>
  <si>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</si>
  <si>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</si>
  <si>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</si>
  <si>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</si>
  <si>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</si>
  <si>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</si>
  <si>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</si>
  <si>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</si>
  <si>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</si>
  <si>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</si>
  <si>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</si>
  <si>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</si>
  <si>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</si>
  <si>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</si>
  <si>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</si>
  <si>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</si>
  <si>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</si>
  <si>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</si>
  <si>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</si>
  <si>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</si>
  <si>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</si>
  <si>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</si>
  <si>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</si>
  <si>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</si>
  <si>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</si>
  <si>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</si>
  <si>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</si>
  <si>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</si>
  <si>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</si>
  <si>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</si>
  <si>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</si>
  <si>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</si>
  <si>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</si>
  <si>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</si>
  <si>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</si>
  <si>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</si>
  <si>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</si>
  <si>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</si>
  <si>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</si>
  <si>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</si>
  <si>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</si>
  <si>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</si>
  <si>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</si>
  <si>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</si>
  <si>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</si>
  <si>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</si>
  <si>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</si>
  <si>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</si>
  <si>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</si>
  <si>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</si>
  <si>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</si>
  <si>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</si>
  <si>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</si>
  <si>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</si>
  <si>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</si>
  <si>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</si>
  <si>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</si>
  <si>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</si>
  <si>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</si>
  <si>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</si>
  <si>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</si>
  <si>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</si>
  <si>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</si>
  <si>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</si>
  <si>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</si>
  <si>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</si>
  <si>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</si>
  <si>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</si>
  <si>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</si>
  <si>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</si>
  <si>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</si>
  <si>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</si>
  <si>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</si>
  <si>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</si>
  <si>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</si>
  <si>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</si>
  <si>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</si>
  <si>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</si>
  <si>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</si>
  <si>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</si>
  <si>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</si>
  <si>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</si>
  <si>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</si>
  <si>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</si>
  <si>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</si>
  <si>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</si>
  <si>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</si>
  <si>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</si>
  <si>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</si>
  <si>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</si>
  <si>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</si>
  <si>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</si>
  <si>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</si>
  <si>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</si>
  <si>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</si>
  <si>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</si>
  <si>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</si>
  <si>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</si>
  <si>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</si>
  <si>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</si>
  <si>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</si>
  <si>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</si>
  <si>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</si>
  <si>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</si>
  <si>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</si>
  <si>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</si>
  <si>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</si>
  <si>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</si>
  <si>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</si>
  <si>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</si>
  <si>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</si>
  <si>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</si>
  <si>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</si>
  <si>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</si>
  <si>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</si>
  <si>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</si>
  <si>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</si>
  <si>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</si>
  <si>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</si>
  <si>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</si>
  <si>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</si>
  <si>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</si>
  <si>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</si>
  <si>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</si>
  <si>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</si>
  <si>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</si>
  <si>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</si>
  <si>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</si>
  <si>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</si>
  <si>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</si>
  <si>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</si>
  <si>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</si>
  <si>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</si>
  <si>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</si>
  <si>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</si>
  <si>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</si>
  <si>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</si>
  <si>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</si>
  <si>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</si>
  <si>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</si>
  <si>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</si>
  <si>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</si>
  <si>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</si>
  <si>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</si>
  <si>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</si>
  <si>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</si>
  <si>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</si>
  <si>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</si>
  <si>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</si>
  <si>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</si>
  <si>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</si>
  <si>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</si>
  <si>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</si>
  <si>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</si>
  <si>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</si>
  <si>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</si>
  <si>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</si>
  <si>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</si>
  <si>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</si>
  <si>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</si>
  <si>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</si>
  <si>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</si>
  <si>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</si>
  <si>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</si>
  <si>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</si>
  <si>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</si>
  <si>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</si>
  <si>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</si>
  <si>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</si>
  <si>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</si>
  <si>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</si>
  <si>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</si>
  <si>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</si>
  <si>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</si>
  <si>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</si>
  <si>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</si>
  <si>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</si>
  <si>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</si>
  <si>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</si>
  <si>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</si>
  <si>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</si>
  <si>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</si>
  <si>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</si>
  <si>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</si>
  <si>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</si>
  <si>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</si>
  <si>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</si>
  <si>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</si>
  <si>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</si>
  <si>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</si>
  <si>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</si>
  <si>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</si>
  <si>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</si>
  <si>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</si>
  <si>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</si>
  <si>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</si>
  <si>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</si>
  <si>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</si>
  <si>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</si>
  <si>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</si>
  <si>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</si>
  <si>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</si>
  <si>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</si>
  <si>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</si>
  <si>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</si>
  <si>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</si>
  <si>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</si>
  <si>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</si>
  <si>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</si>
  <si>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</si>
  <si>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</si>
  <si>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</si>
  <si>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</si>
  <si>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</si>
  <si>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</si>
  <si>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</si>
  <si>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</si>
  <si>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</si>
  <si>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</si>
  <si>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</si>
  <si>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</si>
  <si>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</si>
  <si>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</si>
  <si>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</si>
  <si>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</si>
  <si>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</si>
  <si>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</si>
  <si>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</si>
  <si>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</si>
  <si>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</si>
  <si>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</si>
  <si>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</si>
  <si>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</si>
  <si>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</si>
  <si>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</si>
  <si>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</si>
  <si>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</si>
  <si>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</si>
  <si>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</si>
  <si>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</si>
  <si>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</si>
  <si>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</si>
  <si>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</si>
  <si>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</si>
  <si>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</si>
  <si>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</si>
  <si>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</si>
  <si>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</si>
  <si>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</si>
  <si>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</si>
  <si>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</si>
  <si>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</si>
  <si>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</si>
  <si>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</si>
  <si>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</si>
  <si>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</si>
  <si>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</si>
  <si>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</si>
  <si>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</si>
  <si>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</si>
  <si>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</si>
  <si>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</si>
  <si>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</si>
  <si>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</si>
  <si>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</si>
  <si>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</si>
  <si>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</si>
  <si>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</si>
  <si>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</si>
  <si>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</si>
  <si>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</si>
  <si>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</si>
  <si>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</si>
  <si>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</si>
  <si>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</si>
  <si>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</si>
  <si>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</si>
  <si>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</si>
  <si>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</si>
  <si>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</si>
  <si>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</si>
  <si>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</si>
  <si>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</si>
  <si>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</si>
  <si>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</si>
  <si>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</si>
  <si>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</si>
  <si>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</si>
  <si>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</si>
  <si>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</si>
  <si>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</si>
  <si>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</si>
  <si>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</si>
  <si>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</si>
  <si>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</si>
  <si>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</si>
  <si>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</si>
  <si>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</si>
  <si>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</si>
  <si>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</si>
  <si>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</si>
  <si>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</si>
  <si>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</si>
  <si>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</si>
  <si>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</si>
  <si>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</si>
  <si>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</si>
  <si>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</si>
  <si>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</si>
  <si>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</si>
  <si>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</si>
  <si>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</si>
  <si>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</si>
  <si>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</si>
  <si>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</si>
  <si>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</si>
  <si>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</si>
  <si>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</si>
  <si>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</si>
  <si>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</si>
  <si>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</si>
  <si>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</si>
  <si>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</si>
  <si>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</si>
  <si>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</si>
  <si>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</si>
  <si>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</si>
  <si>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</si>
  <si>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</si>
  <si>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</si>
  <si>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</si>
  <si>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</si>
  <si>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</si>
  <si>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</si>
  <si>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</si>
  <si>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</si>
  <si>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</si>
  <si>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</si>
  <si>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</si>
  <si>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</si>
  <si>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</si>
  <si>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</si>
  <si>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</si>
  <si>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</si>
  <si>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</si>
  <si>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</si>
  <si>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</si>
  <si>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</si>
  <si>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</si>
  <si>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</si>
  <si>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</si>
  <si>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</si>
  <si>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</si>
  <si>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</si>
  <si>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</si>
  <si>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</si>
  <si>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</si>
  <si>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</si>
  <si>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</si>
  <si>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</si>
  <si>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</si>
  <si>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</si>
  <si>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</si>
  <si>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</si>
  <si>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</si>
  <si>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</si>
  <si>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</si>
  <si>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</si>
  <si>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</si>
  <si>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</si>
  <si>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</si>
  <si>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</si>
  <si>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</si>
  <si>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</si>
  <si>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</si>
  <si>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</si>
  <si>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</si>
  <si>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</si>
  <si>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</si>
  <si>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</si>
  <si>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</si>
  <si>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</si>
  <si>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</si>
  <si>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</si>
  <si>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</si>
  <si>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</si>
  <si>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</si>
  <si>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</si>
  <si>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</si>
  <si>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</si>
  <si>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</si>
  <si>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</si>
  <si>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</si>
  <si>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</si>
  <si>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</si>
  <si>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</si>
  <si>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</si>
  <si>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</si>
  <si>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</si>
  <si>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</si>
  <si>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</si>
  <si>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</si>
  <si>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</si>
  <si>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</si>
  <si>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</si>
  <si>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</si>
  <si>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</si>
  <si>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</si>
  <si>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</si>
  <si>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</si>
  <si>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</si>
  <si>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</si>
  <si>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</si>
  <si>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</si>
  <si>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</si>
  <si>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</si>
  <si>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</si>
  <si>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</si>
  <si>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</si>
  <si>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</si>
  <si>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</si>
  <si>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</si>
  <si>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</si>
  <si>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</si>
  <si>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</si>
  <si>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</si>
  <si>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</si>
  <si>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</si>
  <si>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</si>
  <si>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</si>
  <si>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</si>
  <si>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</si>
  <si>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</si>
  <si>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</si>
  <si>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</si>
  <si>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</si>
  <si>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</si>
  <si>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</si>
  <si>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</si>
  <si>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</si>
  <si>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</si>
  <si>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</si>
  <si>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</si>
  <si>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</si>
  <si>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</si>
  <si>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</si>
  <si>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</si>
  <si>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</si>
  <si>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</si>
  <si>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</si>
  <si>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</si>
  <si>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</si>
  <si>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</si>
  <si>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</si>
  <si>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</si>
  <si>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</si>
  <si>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</si>
  <si>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</si>
  <si>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</si>
  <si>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</si>
  <si>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</si>
  <si>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</si>
  <si>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</si>
  <si>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</si>
  <si>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</si>
  <si>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</si>
  <si>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</si>
  <si>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</si>
  <si>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</si>
  <si>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</si>
  <si>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</si>
  <si>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</si>
  <si>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</si>
  <si>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</si>
  <si>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</si>
  <si>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</si>
  <si>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</si>
  <si>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</si>
  <si>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</si>
  <si>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</si>
  <si>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</si>
  <si>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</si>
  <si>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</si>
  <si>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</si>
  <si>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</si>
  <si>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</si>
  <si>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</si>
  <si>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</si>
  <si>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</si>
  <si>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</si>
  <si>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</si>
  <si>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</si>
  <si>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</si>
  <si>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</si>
  <si>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</si>
  <si>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</si>
  <si>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</si>
  <si>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</si>
  <si>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</si>
  <si>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</si>
  <si>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</si>
  <si>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</si>
  <si>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</si>
  <si>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</si>
  <si>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</si>
  <si>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</si>
  <si>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</si>
  <si>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</si>
  <si>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</si>
  <si>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</si>
  <si>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</si>
  <si>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</si>
  <si>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</si>
  <si>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</si>
  <si>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</si>
  <si>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</si>
  <si>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</si>
  <si>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</si>
  <si>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</si>
  <si>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</si>
  <si>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</si>
  <si>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</si>
  <si>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</si>
  <si>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</si>
  <si>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</si>
  <si>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</si>
  <si>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</si>
  <si>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</si>
  <si>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</si>
  <si>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</si>
  <si>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</si>
  <si>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</si>
  <si>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</si>
  <si>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</si>
  <si>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</si>
  <si>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</si>
  <si>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</si>
  <si>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</si>
  <si>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</si>
  <si>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</si>
  <si>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</si>
  <si>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</si>
  <si>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</si>
  <si>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</si>
  <si>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</si>
  <si>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</si>
  <si>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</si>
  <si>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</si>
  <si>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</si>
  <si>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</si>
  <si>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</si>
  <si>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</si>
  <si>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</si>
  <si>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</si>
  <si>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</si>
  <si>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</si>
  <si>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</si>
  <si>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</si>
  <si>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</si>
  <si>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</si>
  <si>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</si>
  <si>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</si>
  <si>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</si>
  <si>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</si>
  <si>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</si>
  <si>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</si>
  <si>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</si>
  <si>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</si>
  <si>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</si>
  <si>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</si>
  <si>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</si>
  <si>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</si>
  <si>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</si>
  <si>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</si>
  <si>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</si>
  <si>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</si>
  <si>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</si>
  <si>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</si>
  <si>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</si>
  <si>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</si>
  <si>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</si>
  <si>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</si>
  <si>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</si>
  <si>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</si>
  <si>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</si>
  <si>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</si>
  <si>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</si>
  <si>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</si>
  <si>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</si>
  <si>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</si>
  <si>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</si>
  <si>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</si>
  <si>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</si>
  <si>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</si>
  <si>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</si>
  <si>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</si>
  <si>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</si>
  <si>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</si>
  <si>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</si>
  <si>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</si>
  <si>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</si>
  <si>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</si>
  <si>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</si>
  <si>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</si>
  <si>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</si>
  <si>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</si>
  <si>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</si>
  <si>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</si>
  <si>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</si>
  <si>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</si>
  <si>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</si>
  <si>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</si>
  <si>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</si>
  <si>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</si>
  <si>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</si>
  <si>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</si>
  <si>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</si>
  <si>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</si>
  <si>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</si>
  <si>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</si>
  <si>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</si>
  <si>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</si>
  <si>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</si>
  <si>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</si>
  <si>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</si>
  <si>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</si>
  <si>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</si>
  <si>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</si>
  <si>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</si>
  <si>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</si>
  <si>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</si>
  <si>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</si>
  <si>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</si>
  <si>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</si>
  <si>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</si>
  <si>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</si>
  <si>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</si>
  <si>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</si>
  <si>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</si>
  <si>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</si>
  <si>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</si>
  <si>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</si>
  <si>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</si>
  <si>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</si>
  <si>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</si>
  <si>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</si>
  <si>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</si>
  <si>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</si>
  <si>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</si>
  <si>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</si>
  <si>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</si>
  <si>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</si>
  <si>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</si>
  <si>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</si>
  <si>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</si>
  <si>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</si>
  <si>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</si>
  <si>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</si>
  <si>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</si>
  <si>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</si>
  <si>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</si>
  <si>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</si>
  <si>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</si>
  <si>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</si>
  <si>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</si>
  <si>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</si>
  <si>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</si>
  <si>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</si>
  <si>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</si>
  <si>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</si>
  <si>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</si>
  <si>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</si>
  <si>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</si>
  <si>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</si>
  <si>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</si>
  <si>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</si>
  <si>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</si>
  <si>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</si>
  <si>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</si>
  <si>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</si>
  <si>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</si>
  <si>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</si>
  <si>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</si>
  <si>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</si>
  <si>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</si>
  <si>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</si>
  <si>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</si>
  <si>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</si>
  <si>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</si>
  <si>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</si>
  <si>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</si>
  <si>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</si>
  <si>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</si>
  <si>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</si>
  <si>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</si>
  <si>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</si>
  <si>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</si>
  <si>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</si>
  <si>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</si>
  <si>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</si>
  <si>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</si>
  <si>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</si>
  <si>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</si>
  <si>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</si>
  <si>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</si>
  <si>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</si>
  <si>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</si>
  <si>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</si>
  <si>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</si>
  <si>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</si>
  <si>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</si>
  <si>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</si>
  <si>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</si>
  <si>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</si>
  <si>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</si>
  <si>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</si>
  <si>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</si>
  <si>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</si>
  <si>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</si>
  <si>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</si>
  <si>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</si>
  <si>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</si>
  <si>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</si>
  <si>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</si>
  <si>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</si>
  <si>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</si>
  <si>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</si>
  <si>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</si>
  <si>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</si>
  <si>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</si>
  <si>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</si>
  <si>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</si>
  <si>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</si>
  <si>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</si>
  <si>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</si>
  <si>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</si>
  <si>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</si>
  <si>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</si>
  <si>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</si>
  <si>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</si>
  <si>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</si>
  <si>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</si>
  <si>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</si>
  <si>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</si>
  <si>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</si>
  <si>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</si>
  <si>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</si>
  <si>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</si>
  <si>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</si>
  <si>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</si>
  <si>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</si>
  <si>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</si>
  <si>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</si>
  <si>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</si>
  <si>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</si>
  <si>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</si>
  <si>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</si>
  <si>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</si>
  <si>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</si>
  <si>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</si>
  <si>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</si>
  <si>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</si>
  <si>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</si>
  <si>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</si>
  <si>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</si>
  <si>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</si>
  <si>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</si>
  <si>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</si>
  <si>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</si>
  <si>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</si>
  <si>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</si>
  <si>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</si>
  <si>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</si>
  <si>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</si>
  <si>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</si>
  <si>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</si>
  <si>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</si>
  <si>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</si>
  <si>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</si>
  <si>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</si>
  <si>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</si>
  <si>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</si>
  <si>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</si>
  <si>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</si>
  <si>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</si>
  <si>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</si>
  <si>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</si>
  <si>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</si>
  <si>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</si>
  <si>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</si>
  <si>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</si>
  <si>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</si>
  <si>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</si>
  <si>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</si>
  <si>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</si>
  <si>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</si>
  <si>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</si>
  <si>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</si>
  <si>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</si>
  <si>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</si>
  <si>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</si>
  <si>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</si>
  <si>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</si>
  <si>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</si>
  <si>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</si>
  <si>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</si>
  <si>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</si>
  <si>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</si>
  <si>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</si>
  <si>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</si>
  <si>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</si>
  <si>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</si>
  <si>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</si>
  <si>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</si>
  <si>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</si>
  <si>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</si>
  <si>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</si>
  <si>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</si>
  <si>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</si>
  <si>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</si>
  <si>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</si>
  <si>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</si>
  <si>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</si>
  <si>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</si>
  <si>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</si>
  <si>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</si>
  <si>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</si>
  <si>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</si>
  <si>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</si>
  <si>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</si>
  <si>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</si>
  <si>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</si>
  <si>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</si>
  <si>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</si>
  <si>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</si>
  <si>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</si>
  <si>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</si>
  <si>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</si>
  <si>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</si>
  <si>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</si>
  <si>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</si>
  <si>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</si>
  <si>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</si>
  <si>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</si>
  <si>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</si>
  <si>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</si>
  <si>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</si>
  <si>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</si>
  <si>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</si>
  <si>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</si>
  <si>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</si>
  <si>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</si>
  <si>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</si>
  <si>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</si>
  <si>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</si>
  <si>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</si>
  <si>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</si>
  <si>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</si>
  <si>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</si>
  <si>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</si>
  <si>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</si>
  <si>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</si>
  <si>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</si>
  <si>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</si>
  <si>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</si>
  <si>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</si>
  <si>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</si>
  <si>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</si>
  <si>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</si>
  <si>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</si>
  <si>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</si>
  <si>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</si>
  <si>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</si>
  <si>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</si>
  <si>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</si>
  <si>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</si>
  <si>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</si>
  <si>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</si>
  <si>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</si>
  <si>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</si>
  <si>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</si>
  <si>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</si>
  <si>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</si>
  <si>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</si>
  <si>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</si>
  <si>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</si>
  <si>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</si>
  <si>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</si>
  <si>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</si>
  <si>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</si>
  <si>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</si>
  <si>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</si>
  <si>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</si>
  <si>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</si>
  <si>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</si>
  <si>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</si>
  <si>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</si>
  <si>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</si>
  <si>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</si>
  <si>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</si>
  <si>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</si>
  <si>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</si>
  <si>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</si>
  <si>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</si>
  <si>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</si>
  <si>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</si>
  <si>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</si>
  <si>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</si>
  <si>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</si>
  <si>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</si>
  <si>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</si>
  <si>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</si>
  <si>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</si>
  <si>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</si>
  <si>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</si>
  <si>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</si>
  <si>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</si>
  <si>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</si>
  <si>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</si>
  <si>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</si>
  <si>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</si>
  <si>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</si>
  <si>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</si>
  <si>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</si>
  <si>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</si>
  <si>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</si>
  <si>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</si>
  <si>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</si>
  <si>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</si>
  <si>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</si>
  <si>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</si>
  <si>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</si>
  <si>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</si>
  <si>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</si>
  <si>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</si>
  <si>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</si>
  <si>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</si>
  <si>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</si>
  <si>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</si>
  <si>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</si>
  <si>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</si>
  <si>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</si>
  <si>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</si>
  <si>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</si>
  <si>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</si>
  <si>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</si>
  <si>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</si>
  <si>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</si>
  <si>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</si>
  <si>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</si>
  <si>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</si>
  <si>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</si>
  <si>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</si>
  <si>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</si>
  <si>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</si>
  <si>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</si>
  <si>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</si>
  <si>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</si>
  <si>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</si>
  <si>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</si>
  <si>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</si>
  <si>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</si>
  <si>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</si>
  <si>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</si>
  <si>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</si>
  <si>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</si>
  <si>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</si>
  <si>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</si>
  <si>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</si>
  <si>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</si>
  <si>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</si>
  <si>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</si>
  <si>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</si>
  <si>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</si>
  <si>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</si>
  <si>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</si>
  <si>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</si>
  <si>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</si>
  <si>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</si>
  <si>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</si>
  <si>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</si>
  <si>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</si>
  <si>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</si>
  <si>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</si>
  <si>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</si>
  <si>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</si>
  <si>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</si>
  <si>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</si>
  <si>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</si>
  <si>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</si>
  <si>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</si>
  <si>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</si>
  <si>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</si>
  <si>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</si>
  <si>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</si>
  <si>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</si>
  <si>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</si>
  <si>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</si>
  <si>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</si>
  <si>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</si>
  <si>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</si>
  <si>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</si>
  <si>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</si>
  <si>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</si>
  <si>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</si>
  <si>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</si>
  <si>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</si>
  <si>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</si>
  <si>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</si>
  <si>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</si>
  <si>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</si>
  <si>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</si>
  <si>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</si>
  <si>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</si>
  <si>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</si>
  <si>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</si>
  <si>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</si>
  <si>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</si>
  <si>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</si>
  <si>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</si>
  <si>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</si>
  <si>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</si>
  <si>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</si>
  <si>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</si>
  <si>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</si>
  <si>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</si>
  <si>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</si>
  <si>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</si>
  <si>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</si>
  <si>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</si>
  <si>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</si>
  <si>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</si>
  <si>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</si>
  <si>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</si>
  <si>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</si>
  <si>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</si>
  <si>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</si>
  <si>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</si>
  <si>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</si>
  <si>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</si>
  <si>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</si>
  <si>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</si>
  <si>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</si>
  <si>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</si>
  <si>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</si>
  <si>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</si>
  <si>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</si>
  <si>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</si>
  <si>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</si>
  <si>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</si>
  <si>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</si>
  <si>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</si>
  <si>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</si>
  <si>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</si>
  <si>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</si>
  <si>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</si>
  <si>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</si>
  <si>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</si>
  <si>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</si>
  <si>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</si>
  <si>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</si>
  <si>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</si>
  <si>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</si>
  <si>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</si>
  <si>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</si>
  <si>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</si>
  <si>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</si>
  <si>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</si>
  <si>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</si>
  <si>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</si>
  <si>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</si>
  <si>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</si>
  <si>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</si>
  <si>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</si>
  <si>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</si>
  <si>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</si>
  <si>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</si>
  <si>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</si>
  <si>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</si>
  <si>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</si>
  <si>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</si>
  <si>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</si>
  <si>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</si>
  <si>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</si>
  <si>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</si>
  <si>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</si>
  <si>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</si>
  <si>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</si>
  <si>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</si>
  <si>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</si>
  <si>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</si>
  <si>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</si>
  <si>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</si>
  <si>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</si>
  <si>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</si>
  <si>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</si>
  <si>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</si>
  <si>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</si>
  <si>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</si>
  <si>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</si>
  <si>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</si>
  <si>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</si>
  <si>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</si>
  <si>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</si>
  <si>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</si>
  <si>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</si>
  <si>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</si>
  <si>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</si>
  <si>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</si>
  <si>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</si>
  <si>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</si>
  <si>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</si>
  <si>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</si>
  <si>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</si>
  <si>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</si>
  <si>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</si>
  <si>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</si>
  <si>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</si>
  <si>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</si>
  <si>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</si>
  <si>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</si>
  <si>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</si>
  <si>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</si>
  <si>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</si>
  <si>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</si>
  <si>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</si>
  <si>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</si>
  <si>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</si>
  <si>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</si>
  <si>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</si>
  <si>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</si>
  <si>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</si>
  <si>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</si>
  <si>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</si>
  <si>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</si>
  <si>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</si>
  <si>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</si>
  <si>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</si>
  <si>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</si>
  <si>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</si>
  <si>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</si>
  <si>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</si>
  <si>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</si>
  <si>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</si>
  <si>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</si>
  <si>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</si>
  <si>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</si>
  <si>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</si>
  <si>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</si>
  <si>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</si>
  <si>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</si>
  <si>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</si>
  <si>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</si>
  <si>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</si>
  <si>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</si>
  <si>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</si>
  <si>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</si>
  <si>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</si>
  <si>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</si>
  <si>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</si>
  <si>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</si>
  <si>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</si>
  <si>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</si>
  <si>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</si>
  <si>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</si>
  <si>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</si>
  <si>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</si>
  <si>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</si>
  <si>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</si>
  <si>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</si>
  <si>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</si>
  <si>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</si>
  <si>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</si>
  <si>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</si>
  <si>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</si>
  <si>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</si>
  <si>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</si>
  <si>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</si>
  <si>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</si>
  <si>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</si>
  <si>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</si>
  <si>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</si>
  <si>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</si>
  <si>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</si>
  <si>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</si>
  <si>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</si>
  <si>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</si>
  <si>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</si>
  <si>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</si>
  <si>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</si>
  <si>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</si>
  <si>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</si>
  <si>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</si>
  <si>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</si>
  <si>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</si>
  <si>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</si>
  <si>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</si>
  <si>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</si>
  <si>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</si>
  <si>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</si>
  <si>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</si>
  <si>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</si>
  <si>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</si>
  <si>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</si>
  <si>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</si>
  <si>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</si>
  <si>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</si>
  <si>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</si>
  <si>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</si>
  <si>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</si>
  <si>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</si>
  <si>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</si>
  <si>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</si>
  <si>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</si>
  <si>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</si>
  <si>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</si>
  <si>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</si>
  <si>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</si>
  <si>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</si>
  <si>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</si>
  <si>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</si>
  <si>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</si>
  <si>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</si>
  <si>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</si>
  <si>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</si>
  <si>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</si>
  <si>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</si>
  <si>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</si>
  <si>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</si>
  <si>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</si>
  <si>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</si>
  <si>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</si>
  <si>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</si>
  <si>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</si>
  <si>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</si>
  <si>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</si>
  <si>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</si>
  <si>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</si>
  <si>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</si>
  <si>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</si>
  <si>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</si>
  <si>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</si>
  <si>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</si>
  <si>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</si>
  <si>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</si>
  <si>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</si>
  <si>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</si>
  <si>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</si>
  <si>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</si>
  <si>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</si>
  <si>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</si>
  <si>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</si>
  <si>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</si>
  <si>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</si>
  <si>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</si>
  <si>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</si>
  <si>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</si>
  <si>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</si>
  <si>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</si>
  <si>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</si>
  <si>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</si>
  <si>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</si>
  <si>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</si>
  <si>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</si>
  <si>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</si>
  <si>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</si>
  <si>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</si>
  <si>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</si>
  <si>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</si>
  <si>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</si>
  <si>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</si>
  <si>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</si>
  <si>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</si>
  <si>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</si>
  <si>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</si>
  <si>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</si>
  <si>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</si>
  <si>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</si>
  <si>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</si>
  <si>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</si>
  <si>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</si>
  <si>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</si>
  <si>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</si>
  <si>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</si>
  <si>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</si>
  <si>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</si>
  <si>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</si>
  <si>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</si>
  <si>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</si>
  <si>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</si>
  <si>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</si>
  <si>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</si>
  <si>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</si>
  <si>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</si>
  <si>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</si>
  <si>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</si>
  <si>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</si>
  <si>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</si>
  <si>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</si>
  <si>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</si>
  <si>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</si>
  <si>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</si>
  <si>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</si>
  <si>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</si>
  <si>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</si>
  <si>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</si>
  <si>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</si>
  <si>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</si>
  <si>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</si>
  <si>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</si>
  <si>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</si>
  <si>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</si>
  <si>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</si>
  <si>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</si>
  <si>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</si>
  <si>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</si>
  <si>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</si>
  <si>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</si>
  <si>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</si>
  <si>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</si>
  <si>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</si>
  <si>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</si>
  <si>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</si>
  <si>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</si>
  <si>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</si>
  <si>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</si>
  <si>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</si>
  <si>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</si>
  <si>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</si>
  <si>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</si>
  <si>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</si>
  <si>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</si>
  <si>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</si>
  <si>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</si>
  <si>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</si>
  <si>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</si>
  <si>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</si>
  <si>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</si>
  <si>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</si>
  <si>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</si>
  <si>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</si>
  <si>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</si>
  <si>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</si>
  <si>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</si>
  <si>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</si>
  <si>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</si>
  <si>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</si>
  <si>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</si>
  <si>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</si>
  <si>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</si>
  <si>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</si>
  <si>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</si>
  <si>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</si>
  <si>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</si>
  <si>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</si>
  <si>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</si>
  <si>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</si>
  <si>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</si>
  <si>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</si>
  <si>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</si>
  <si>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</si>
  <si>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</si>
  <si>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</si>
  <si>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</si>
  <si>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</si>
  <si>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</si>
  <si>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</si>
  <si>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</si>
  <si>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</si>
  <si>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</si>
  <si>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</si>
  <si>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</si>
  <si>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</si>
  <si>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</si>
  <si>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</si>
  <si>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</si>
  <si>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</si>
  <si>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</si>
  <si>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</si>
  <si>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</si>
  <si>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</si>
  <si>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</si>
  <si>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</si>
  <si>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</si>
  <si>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</si>
  <si>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</si>
  <si>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</si>
  <si>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</si>
  <si>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</si>
  <si>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</si>
  <si>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</si>
  <si>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</si>
  <si>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</si>
  <si>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</si>
  <si>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</si>
  <si>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</si>
  <si>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</si>
  <si>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</si>
  <si>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</si>
  <si>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</si>
  <si>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</si>
  <si>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</si>
  <si>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</si>
  <si>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</si>
  <si>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</si>
  <si>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</si>
  <si>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</si>
  <si>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</si>
  <si>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</si>
  <si>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</si>
  <si>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</si>
  <si>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</si>
  <si>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</si>
  <si>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</si>
  <si>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</si>
  <si>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</si>
  <si>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</si>
  <si>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</si>
  <si>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</si>
  <si>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</si>
  <si>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</si>
  <si>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</si>
  <si>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</si>
  <si>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</si>
  <si>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</si>
  <si>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</si>
  <si>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</si>
  <si>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</si>
  <si>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</si>
  <si>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</si>
  <si>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</si>
  <si>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</si>
  <si>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</si>
  <si>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</si>
  <si>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</si>
  <si>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</si>
  <si>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</si>
  <si>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</si>
  <si>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</si>
  <si>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</si>
  <si>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</si>
  <si>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</si>
  <si>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</si>
  <si>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</si>
  <si>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</si>
  <si>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</si>
  <si>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</si>
  <si>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</si>
  <si>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</si>
  <si>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</si>
  <si>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</si>
  <si>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</si>
  <si>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</si>
  <si>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</si>
  <si>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</si>
  <si>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</si>
  <si>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</si>
  <si>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</si>
  <si>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</si>
  <si>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</si>
  <si>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</si>
  <si>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</si>
  <si>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</si>
  <si>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</si>
  <si>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</si>
  <si>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</si>
  <si>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</si>
  <si>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</si>
  <si>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</si>
  <si>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</si>
  <si>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</si>
  <si>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</si>
  <si>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</si>
  <si>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</si>
  <si>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</si>
  <si>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</si>
  <si>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</si>
  <si>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</si>
  <si>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</si>
  <si>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</si>
  <si>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</si>
  <si>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</si>
  <si>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</si>
  <si>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</si>
  <si>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</si>
  <si>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</si>
  <si>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</si>
  <si>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</si>
  <si>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</si>
  <si>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</si>
  <si>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</si>
  <si>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</si>
  <si>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</si>
  <si>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</si>
  <si>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</si>
  <si>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</si>
  <si>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</si>
  <si>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</si>
  <si>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</si>
  <si>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</si>
  <si>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</si>
  <si>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</si>
  <si>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</si>
  <si>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</si>
  <si>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</si>
  <si>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</si>
  <si>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</si>
  <si>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</si>
  <si>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</si>
  <si>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</si>
  <si>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</si>
  <si>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</si>
  <si>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</si>
  <si>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</si>
  <si>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</si>
  <si>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</si>
  <si>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</si>
  <si>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</si>
  <si>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</si>
  <si>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</si>
  <si>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</si>
  <si>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</si>
  <si>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</si>
  <si>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</si>
  <si>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</si>
  <si>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</si>
  <si>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</si>
  <si>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</si>
  <si>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</si>
  <si>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</si>
  <si>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</si>
  <si>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</si>
  <si>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</si>
  <si>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</si>
  <si>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</si>
  <si>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</si>
  <si>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</si>
  <si>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</si>
  <si>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</si>
  <si>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</si>
  <si>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</si>
  <si>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</si>
  <si>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</si>
  <si>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</si>
  <si>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</si>
  <si>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</si>
  <si>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</si>
  <si>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</si>
  <si>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</si>
  <si>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</si>
  <si>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</si>
  <si>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</si>
  <si>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</si>
  <si>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</si>
  <si>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</si>
  <si>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</si>
  <si>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</si>
  <si>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</si>
  <si>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</si>
  <si>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</si>
  <si>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</si>
  <si>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</si>
  <si>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</si>
  <si>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</si>
  <si>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</si>
  <si>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</si>
  <si>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</si>
  <si>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</si>
  <si>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</si>
  <si>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</si>
  <si>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</si>
  <si>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</si>
  <si>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</si>
  <si>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</si>
  <si>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</si>
  <si>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</si>
  <si>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</si>
  <si>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</si>
  <si>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</si>
  <si>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</si>
  <si>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</si>
  <si>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</si>
  <si>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</si>
  <si>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</si>
  <si>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</si>
  <si>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</si>
  <si>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</si>
  <si>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</si>
  <si>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</si>
  <si>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</si>
  <si>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</si>
  <si>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</si>
  <si>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</si>
  <si>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</si>
  <si>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</si>
  <si>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</si>
  <si>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</si>
  <si>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</si>
  <si>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</si>
  <si>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</si>
  <si>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</si>
  <si>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</si>
  <si>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</si>
  <si>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</si>
  <si>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</si>
  <si>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</si>
  <si>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</si>
  <si>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</si>
  <si>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</si>
  <si>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</si>
  <si>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</si>
  <si>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</si>
  <si>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</si>
  <si>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</si>
  <si>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</si>
  <si>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</si>
  <si>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</si>
  <si>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</si>
  <si>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</si>
  <si>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</si>
  <si>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</si>
  <si>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</si>
  <si>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</si>
  <si>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</si>
  <si>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</si>
  <si>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</si>
  <si>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</si>
  <si>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</si>
  <si>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</si>
  <si>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</si>
  <si>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</si>
  <si>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</si>
  <si>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</si>
  <si>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</si>
  <si>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</si>
  <si>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</si>
  <si>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</si>
  <si>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</si>
  <si>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</si>
  <si>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</si>
  <si>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</si>
  <si>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</si>
  <si>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</si>
  <si>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</si>
  <si>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</si>
  <si>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</si>
  <si>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</si>
  <si>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</si>
  <si>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</si>
  <si>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</si>
  <si>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</si>
  <si>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</si>
  <si>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</si>
  <si>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</si>
  <si>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</si>
  <si>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</si>
  <si>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</si>
  <si>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</si>
  <si>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</si>
  <si>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</si>
  <si>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</si>
  <si>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</si>
  <si>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</si>
  <si>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</si>
  <si>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</si>
  <si>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</si>
  <si>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</si>
  <si>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</si>
  <si>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</si>
  <si>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</si>
  <si>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</si>
  <si>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</si>
  <si>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</si>
  <si>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</si>
  <si>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</si>
  <si>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</si>
  <si>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</si>
  <si>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</si>
  <si>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</si>
  <si>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</si>
  <si>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</si>
  <si>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</si>
  <si>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</si>
  <si>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</si>
  <si>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</si>
  <si>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</si>
  <si>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</si>
  <si>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</si>
  <si>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</si>
  <si>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</si>
  <si>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</si>
  <si>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</si>
  <si>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</si>
  <si>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</si>
  <si>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</si>
  <si>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</si>
  <si>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</si>
  <si>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</si>
  <si>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</si>
  <si>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</si>
  <si>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</si>
  <si>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</si>
  <si>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</si>
  <si>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</si>
  <si>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</si>
  <si>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</si>
  <si>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</si>
  <si>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</si>
  <si>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</si>
  <si>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</si>
  <si>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</si>
  <si>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</si>
  <si>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</si>
  <si>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</si>
  <si>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</si>
  <si>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</si>
  <si>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</si>
  <si>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</si>
  <si>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</si>
  <si>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</si>
  <si>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</si>
  <si>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</si>
  <si>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</si>
  <si>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</si>
  <si>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</si>
  <si>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</si>
  <si>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</si>
  <si>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</si>
  <si>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</si>
  <si>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</si>
  <si>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</si>
  <si>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</si>
  <si>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</si>
  <si>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</si>
  <si>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</si>
  <si>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</si>
  <si>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</si>
  <si>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</si>
  <si>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</si>
  <si>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</si>
  <si>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</si>
  <si>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</si>
  <si>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</si>
  <si>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</si>
  <si>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</si>
  <si>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</si>
  <si>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</si>
  <si>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</si>
  <si>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</si>
  <si>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</si>
  <si>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</si>
  <si>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</si>
  <si>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</si>
  <si>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</si>
  <si>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</si>
  <si>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</si>
  <si>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</si>
  <si>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</si>
  <si>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</si>
  <si>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</si>
  <si>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</si>
  <si>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</si>
  <si>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</si>
  <si>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</si>
  <si>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</si>
  <si>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</si>
  <si>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</si>
  <si>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</si>
  <si>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</si>
  <si>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</si>
  <si>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</si>
  <si>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</si>
  <si>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</si>
  <si>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</si>
  <si>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</si>
  <si>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</si>
  <si>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</si>
  <si>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</si>
  <si>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</si>
  <si>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</si>
  <si>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</si>
  <si>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</si>
  <si>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</si>
  <si>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</si>
  <si>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</si>
  <si>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</si>
  <si>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</si>
  <si>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</si>
  <si>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</si>
  <si>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</si>
  <si>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</si>
  <si>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</si>
  <si>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</si>
  <si>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</si>
  <si>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</si>
  <si>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</si>
  <si>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</si>
  <si>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</si>
  <si>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</si>
  <si>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</si>
  <si>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</si>
  <si>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</si>
  <si>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</si>
  <si>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</si>
  <si>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</si>
  <si>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</si>
  <si>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</si>
  <si>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</si>
  <si>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</si>
  <si>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</si>
  <si>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</si>
  <si>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</si>
  <si>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</si>
  <si>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</si>
  <si>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</si>
  <si>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</si>
  <si>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</si>
  <si>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</si>
  <si>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</si>
  <si>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</si>
  <si>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</si>
  <si>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</si>
  <si>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</si>
  <si>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</si>
  <si>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</si>
  <si>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</si>
  <si>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</si>
  <si>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</si>
  <si>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</si>
  <si>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</si>
  <si>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</si>
  <si>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</si>
  <si>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</si>
  <si>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</si>
  <si>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</si>
  <si>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</si>
  <si>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</si>
  <si>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</si>
  <si>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</si>
  <si>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</si>
  <si>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</si>
  <si>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</si>
  <si>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</si>
  <si>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</si>
  <si>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</si>
  <si>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</si>
  <si>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</si>
  <si>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</si>
  <si>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</si>
  <si>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</si>
  <si>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</si>
  <si>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</si>
  <si>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</si>
  <si>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</si>
  <si>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</si>
  <si>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</si>
  <si>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</si>
  <si>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</si>
  <si>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</si>
  <si>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</si>
  <si>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</si>
  <si>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</si>
  <si>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</si>
  <si>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</si>
  <si>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</si>
  <si>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</si>
  <si>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</si>
  <si>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</si>
  <si>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</si>
  <si>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</si>
  <si>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</si>
  <si>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</si>
  <si>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</si>
  <si>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</si>
  <si>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</si>
  <si>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</si>
  <si>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</si>
  <si>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</si>
  <si>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</si>
  <si>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</si>
  <si>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</si>
  <si>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</si>
  <si>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</si>
  <si>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</si>
  <si>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</si>
  <si>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</si>
  <si>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</si>
  <si>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</si>
  <si>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</si>
  <si>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</si>
  <si>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</si>
  <si>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</si>
  <si>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</si>
  <si>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</si>
  <si>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</si>
  <si>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</si>
  <si>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</si>
  <si>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</si>
  <si>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</si>
  <si>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</si>
  <si>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</si>
  <si>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</si>
  <si>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</si>
  <si>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</si>
  <si>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</si>
  <si>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</si>
  <si>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</si>
  <si>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</si>
  <si>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</si>
  <si>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</si>
  <si>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</si>
  <si>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</si>
  <si>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</si>
  <si>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</si>
  <si>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</si>
  <si>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</si>
  <si>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</si>
  <si>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</si>
  <si>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</si>
  <si>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</si>
  <si>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</si>
  <si>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</si>
  <si>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</si>
  <si>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</si>
  <si>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</si>
  <si>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</si>
  <si>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</si>
  <si>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</si>
  <si>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</si>
  <si>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</si>
  <si>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</si>
  <si>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</si>
  <si>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</si>
  <si>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</si>
  <si>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</si>
  <si>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</si>
  <si>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</si>
  <si>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</si>
  <si>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</si>
  <si>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</si>
  <si>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</si>
  <si>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</si>
  <si>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</si>
  <si>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</si>
  <si>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</si>
  <si>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</si>
  <si>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</si>
  <si>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</si>
  <si>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</si>
  <si>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</si>
  <si>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</si>
  <si>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</si>
  <si>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</si>
  <si>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</si>
  <si>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</si>
  <si>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</si>
  <si>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</si>
  <si>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</si>
  <si>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</si>
  <si>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</si>
  <si>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</si>
  <si>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</si>
  <si>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</si>
  <si>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</si>
  <si>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</si>
  <si>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</si>
  <si>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</si>
  <si>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</si>
  <si>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</si>
  <si>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</si>
  <si>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</si>
  <si>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</si>
  <si>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</si>
  <si>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</si>
  <si>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</si>
  <si>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</si>
  <si>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</si>
  <si>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</si>
  <si>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</si>
  <si>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</si>
  <si>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</si>
  <si>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</si>
  <si>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</si>
  <si>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</si>
  <si>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</si>
  <si>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</si>
  <si>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</si>
  <si>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</si>
  <si>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</si>
  <si>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</si>
  <si>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</si>
  <si>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</si>
  <si>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</si>
  <si>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</si>
  <si>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</si>
  <si>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</si>
  <si>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</si>
  <si>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</si>
  <si>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</si>
  <si>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</si>
  <si>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</si>
  <si>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</si>
  <si>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</si>
  <si>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</si>
  <si>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</si>
  <si>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</si>
  <si>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</si>
  <si>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</si>
  <si>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</si>
  <si>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</si>
  <si>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</si>
  <si>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</si>
  <si>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</si>
  <si>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</si>
  <si>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</si>
  <si>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</si>
  <si>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</si>
  <si>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</si>
  <si>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</si>
  <si>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</si>
  <si>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</si>
  <si>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</si>
  <si>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</si>
  <si>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</si>
  <si>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</si>
  <si>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</si>
  <si>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</si>
  <si>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</si>
  <si>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</si>
  <si>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</si>
  <si>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</si>
  <si>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</si>
  <si>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</si>
  <si>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</si>
  <si>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</si>
  <si>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</si>
  <si>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</si>
  <si>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</si>
  <si>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</si>
  <si>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</si>
  <si>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</si>
  <si>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</si>
  <si>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</si>
  <si>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</si>
  <si>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</si>
  <si>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</si>
  <si>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</si>
  <si>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</si>
  <si>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</si>
  <si>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</si>
  <si>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</si>
  <si>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</si>
  <si>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</si>
  <si>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</si>
  <si>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</si>
  <si>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</si>
  <si>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</si>
  <si>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</si>
  <si>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</si>
  <si>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</si>
  <si>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</si>
  <si>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</si>
  <si>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</si>
  <si>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</si>
  <si>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</si>
  <si>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</si>
  <si>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</si>
  <si>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</si>
  <si>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</si>
  <si>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</si>
  <si>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</si>
  <si>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</si>
  <si>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</si>
  <si>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</si>
  <si>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</si>
  <si>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</si>
  <si>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</si>
  <si>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</si>
  <si>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</si>
  <si>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</si>
  <si>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</si>
  <si>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</si>
  <si>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</si>
  <si>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</si>
  <si>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</si>
  <si>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</si>
  <si>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</si>
  <si>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</si>
  <si>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</si>
  <si>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</si>
  <si>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</si>
  <si>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</si>
  <si>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</si>
  <si>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</si>
  <si>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</si>
  <si>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</si>
  <si>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</si>
  <si>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</si>
  <si>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</si>
  <si>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</si>
  <si>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</si>
  <si>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</si>
  <si>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</si>
  <si>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</si>
  <si>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</si>
  <si>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</si>
  <si>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</si>
  <si>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</si>
  <si>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</si>
  <si>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</si>
  <si>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</si>
  <si>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</si>
  <si>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</si>
  <si>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</si>
  <si>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</si>
  <si>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</si>
  <si>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</si>
  <si>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</si>
  <si>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</si>
  <si>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</si>
  <si>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</si>
  <si>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</si>
  <si>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</si>
  <si>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</si>
  <si>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</si>
  <si>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</si>
  <si>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</si>
  <si>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</si>
  <si>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</si>
  <si>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</si>
  <si>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</si>
  <si>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</si>
  <si>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</si>
  <si>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</si>
  <si>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</si>
  <si>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</si>
  <si>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</si>
  <si>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</si>
  <si>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</si>
  <si>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</si>
  <si>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</si>
  <si>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</si>
  <si>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</si>
  <si>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</si>
  <si>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</si>
  <si>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</si>
  <si>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</si>
  <si>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</si>
  <si>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</si>
  <si>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</si>
  <si>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</si>
  <si>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</si>
  <si>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</si>
  <si>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</si>
  <si>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</si>
  <si>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</si>
  <si>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</si>
  <si>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</si>
  <si>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</si>
  <si>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</si>
  <si>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</si>
  <si>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</si>
  <si>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</si>
  <si>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</si>
  <si>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</si>
  <si>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</si>
  <si>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</si>
  <si>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</si>
  <si>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</si>
  <si>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</si>
  <si>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</si>
  <si>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</si>
  <si>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</si>
  <si>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</si>
  <si>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</si>
  <si>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</si>
  <si>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</si>
  <si>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</si>
  <si>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</si>
  <si>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</si>
  <si>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</si>
  <si>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</si>
  <si>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</si>
  <si>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</si>
  <si>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</si>
  <si>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</si>
  <si>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</si>
  <si>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</si>
  <si>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</si>
  <si>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</si>
  <si>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</si>
  <si>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</si>
  <si>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</si>
  <si>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</si>
  <si>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</si>
  <si>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</si>
  <si>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</si>
  <si>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</si>
  <si>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</si>
  <si>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</si>
  <si>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</si>
  <si>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</si>
  <si>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</si>
  <si>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</si>
  <si>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</si>
  <si>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</si>
  <si>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</si>
  <si>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</si>
  <si>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</si>
  <si>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</si>
  <si>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</si>
  <si>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</si>
  <si>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</si>
  <si>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</si>
  <si>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</si>
  <si>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</si>
  <si>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</si>
  <si>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</si>
  <si>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</si>
  <si>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</si>
  <si>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</si>
  <si>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</si>
  <si>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</si>
  <si>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</si>
  <si>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</si>
  <si>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</si>
  <si>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</si>
  <si>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</si>
  <si>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</si>
  <si>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</si>
  <si>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</si>
  <si>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</si>
  <si>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</si>
  <si>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</si>
  <si>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</si>
  <si>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</si>
  <si>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</si>
  <si>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</si>
  <si>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</si>
  <si>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</si>
  <si>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</si>
  <si>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</si>
  <si>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</si>
  <si>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</si>
  <si>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</si>
  <si>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</si>
  <si>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</si>
  <si>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</si>
  <si>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</si>
  <si>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</si>
  <si>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</si>
  <si>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</si>
  <si>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</si>
  <si>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</si>
  <si>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</si>
  <si>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</si>
  <si>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</si>
  <si>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</si>
  <si>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</si>
  <si>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</si>
  <si>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</si>
  <si>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</si>
  <si>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</si>
  <si>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</si>
  <si>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</si>
  <si>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</si>
  <si>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</si>
  <si>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</si>
  <si>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</si>
  <si>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</si>
  <si>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</si>
  <si>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</si>
  <si>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</si>
  <si>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</si>
  <si>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</si>
  <si>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</si>
  <si>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</si>
  <si>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</si>
  <si>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</si>
  <si>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</si>
  <si>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</si>
  <si>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</si>
  <si>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</si>
  <si>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</si>
  <si>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</si>
  <si>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</si>
  <si>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</si>
  <si>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</si>
  <si>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</si>
  <si>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</si>
  <si>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</si>
  <si>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</si>
  <si>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</si>
  <si>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</si>
  <si>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</si>
  <si>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</si>
  <si>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</si>
  <si>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</si>
  <si>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</si>
  <si>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</si>
  <si>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</si>
  <si>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</si>
  <si>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</si>
  <si>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</si>
  <si>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</si>
  <si>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</si>
  <si>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</si>
  <si>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</si>
  <si>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</si>
  <si>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</si>
  <si>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</si>
  <si>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</si>
  <si>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</si>
  <si>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</si>
  <si>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</si>
  <si>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</si>
  <si>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</si>
  <si>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</si>
  <si>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</si>
  <si>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</si>
  <si>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</si>
  <si>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</si>
  <si>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</si>
  <si>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</si>
  <si>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</si>
  <si>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</si>
  <si>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</si>
  <si>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</si>
  <si>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</si>
  <si>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</si>
  <si>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</si>
  <si>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</si>
  <si>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</si>
  <si>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</si>
  <si>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</si>
  <si>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</si>
  <si>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</si>
  <si>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</si>
  <si>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</si>
  <si>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</si>
  <si>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</si>
  <si>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</si>
  <si>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</si>
  <si>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</si>
  <si>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</si>
  <si>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</si>
  <si>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</si>
  <si>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</si>
  <si>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</si>
  <si>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</si>
  <si>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</si>
  <si>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</si>
  <si>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</si>
  <si>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</si>
  <si>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</si>
  <si>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</si>
  <si>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</si>
  <si>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</si>
  <si>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</si>
  <si>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</si>
  <si>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</si>
  <si>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</si>
  <si>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</si>
  <si>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</si>
  <si>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</si>
  <si>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</si>
  <si>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</si>
  <si>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</si>
  <si>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</si>
  <si>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</si>
  <si>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</si>
  <si>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</si>
  <si>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</si>
  <si>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</si>
  <si>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</si>
  <si>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</si>
  <si>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</si>
  <si>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</si>
  <si>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</si>
  <si>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</si>
  <si>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</si>
  <si>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</si>
  <si>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</si>
  <si>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</si>
  <si>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</si>
  <si>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</si>
  <si>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</si>
  <si>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</si>
  <si>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</si>
  <si>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</si>
  <si>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</si>
  <si>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</si>
  <si>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</si>
  <si>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</si>
  <si>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</si>
  <si>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</si>
  <si>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</si>
  <si>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</si>
  <si>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</si>
  <si>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</si>
  <si>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</si>
  <si>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</si>
  <si>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</si>
  <si>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</si>
  <si>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</si>
  <si>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</si>
  <si>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</si>
  <si>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</si>
  <si>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</si>
  <si>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</si>
  <si>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</si>
  <si>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</si>
  <si>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</si>
  <si>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</si>
  <si>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</si>
  <si>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</si>
  <si>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</si>
  <si>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</si>
  <si>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</si>
  <si>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</si>
  <si>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</si>
  <si>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</si>
  <si>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</si>
  <si>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</si>
  <si>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</si>
  <si>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</si>
  <si>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</si>
  <si>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</si>
  <si>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</si>
  <si>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</si>
  <si>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</si>
  <si>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</si>
  <si>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</si>
  <si>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</si>
  <si>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</si>
  <si>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</si>
  <si>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</si>
  <si>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</si>
  <si>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</si>
  <si>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</si>
  <si>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</si>
  <si>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</si>
  <si>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</si>
  <si>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</si>
  <si>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</si>
  <si>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</si>
  <si>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</si>
  <si>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</si>
  <si>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</si>
  <si>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</si>
  <si>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</si>
  <si>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</si>
  <si>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</si>
  <si>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</si>
  <si>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</si>
  <si>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</si>
  <si>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</si>
  <si>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</si>
  <si>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</si>
  <si>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</si>
  <si>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</si>
  <si>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</si>
  <si>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</si>
  <si>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</si>
  <si>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</si>
  <si>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</si>
  <si>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</si>
  <si>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</si>
  <si>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</si>
  <si>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</si>
  <si>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</si>
  <si>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</si>
  <si>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</si>
  <si>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</si>
  <si>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</si>
  <si>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</si>
  <si>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</si>
  <si>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</si>
  <si>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</si>
  <si>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</si>
  <si>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</si>
  <si>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</si>
  <si>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</si>
  <si>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</si>
  <si>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</si>
  <si>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</si>
  <si>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</si>
  <si>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</si>
  <si>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</si>
  <si>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</si>
  <si>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</si>
  <si>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</si>
  <si>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</si>
  <si>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</si>
  <si>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</si>
  <si>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</si>
  <si>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</si>
  <si>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</si>
  <si>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</si>
  <si>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</si>
  <si>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</si>
  <si>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</si>
  <si>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</si>
  <si>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</si>
  <si>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</si>
  <si>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</si>
  <si>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</si>
  <si>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</si>
  <si>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</si>
  <si>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</si>
  <si>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</si>
  <si>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</si>
  <si>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</si>
  <si>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</si>
  <si>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</si>
  <si>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</si>
  <si>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</si>
  <si>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</si>
  <si>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</si>
  <si>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</si>
  <si>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</si>
  <si>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</si>
  <si>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</si>
  <si>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</si>
  <si>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</si>
  <si>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</si>
  <si>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</si>
  <si>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</si>
  <si>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</si>
  <si>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</si>
  <si>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</si>
  <si>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</si>
  <si>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</si>
  <si>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</si>
  <si>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</si>
  <si>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</si>
  <si>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</si>
  <si>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</si>
  <si>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</si>
  <si>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</si>
  <si>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</si>
  <si>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</si>
  <si>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</si>
  <si>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</si>
  <si>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</si>
  <si>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</si>
  <si>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</si>
  <si>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</si>
  <si>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</si>
  <si>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</si>
  <si>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</si>
  <si>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</si>
  <si>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</si>
  <si>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</si>
  <si>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</si>
  <si>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</si>
  <si>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</si>
  <si>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</si>
  <si>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</si>
  <si>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</si>
  <si>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</si>
  <si>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</si>
  <si>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</si>
  <si>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</si>
  <si>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</si>
  <si>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</si>
  <si>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</si>
  <si>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</si>
  <si>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</si>
  <si>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</si>
  <si>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</si>
  <si>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</si>
  <si>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</si>
  <si>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</si>
  <si>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</si>
  <si>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</si>
  <si>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</si>
  <si>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</si>
  <si>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</si>
  <si>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</si>
  <si>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</si>
  <si>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</si>
  <si>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</si>
  <si>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</si>
  <si>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</si>
  <si>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</si>
  <si>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</si>
  <si>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</si>
  <si>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</si>
  <si>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</si>
  <si>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</si>
  <si>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</si>
  <si>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</si>
  <si>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</si>
  <si>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</si>
  <si>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</si>
  <si>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</si>
  <si>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</si>
  <si>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</si>
  <si>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</si>
  <si>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</si>
  <si>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</si>
  <si>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</si>
  <si>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</si>
  <si>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</si>
  <si>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</si>
  <si>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</si>
  <si>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</si>
  <si>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</si>
  <si>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</si>
  <si>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</si>
  <si>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</si>
  <si>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</si>
  <si>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</si>
  <si>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</si>
  <si>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</si>
  <si>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</si>
  <si>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</si>
  <si>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</si>
  <si>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</si>
  <si>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</si>
  <si>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</si>
  <si>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</si>
  <si>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</si>
  <si>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</si>
  <si>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</si>
  <si>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</si>
  <si>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</si>
  <si>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</si>
  <si>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</si>
  <si>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</si>
  <si>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</si>
  <si>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</si>
  <si>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</si>
  <si>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</si>
  <si>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</si>
  <si>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</si>
  <si>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</si>
  <si>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</si>
  <si>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</si>
  <si>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</si>
  <si>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</si>
  <si>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</si>
  <si>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</si>
  <si>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</si>
  <si>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</si>
  <si>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</si>
  <si>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</si>
  <si>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</si>
  <si>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</si>
  <si>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</si>
  <si>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</si>
  <si>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</si>
  <si>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</si>
  <si>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</si>
  <si>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</si>
  <si>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</si>
  <si>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</si>
  <si>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</si>
  <si>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</si>
  <si>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</si>
  <si>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</si>
  <si>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</si>
  <si>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</si>
  <si>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</si>
  <si>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</si>
  <si>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</si>
  <si>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</si>
  <si>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</si>
  <si>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</si>
  <si>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</si>
  <si>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</si>
  <si>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</si>
  <si>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</si>
  <si>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</si>
  <si>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</si>
  <si>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</si>
  <si>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</si>
  <si>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</si>
  <si>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</si>
  <si>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</si>
  <si>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</si>
  <si>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</si>
  <si>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</si>
  <si>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</si>
  <si>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</si>
  <si>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</si>
  <si>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</si>
  <si>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</si>
  <si>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</si>
  <si>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</si>
  <si>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</si>
  <si>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</si>
  <si>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</si>
  <si>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</si>
  <si>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</si>
  <si>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</si>
  <si>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</si>
  <si>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</si>
  <si>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</si>
  <si>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</si>
  <si>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</si>
  <si>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</si>
  <si>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</si>
  <si>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</si>
  <si>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</si>
  <si>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</si>
  <si>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</si>
  <si>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</si>
  <si>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</si>
  <si>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</si>
  <si>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</si>
  <si>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</si>
  <si>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</si>
  <si>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</si>
  <si>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</si>
  <si>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</si>
  <si>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</si>
  <si>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</si>
  <si>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</si>
  <si>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</si>
  <si>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</si>
  <si>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</si>
  <si>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</si>
  <si>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</si>
  <si>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</si>
  <si>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</si>
  <si>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</si>
  <si>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</si>
  <si>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</si>
  <si>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</si>
  <si>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</si>
  <si>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</si>
  <si>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</si>
  <si>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</si>
  <si>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</si>
  <si>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</si>
  <si>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</si>
  <si>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</si>
  <si>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</si>
  <si>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</si>
  <si>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</si>
  <si>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</si>
  <si>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</si>
  <si>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</si>
  <si>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</si>
  <si>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</si>
  <si>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</si>
  <si>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</si>
  <si>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</si>
  <si>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</si>
  <si>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</si>
  <si>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</si>
  <si>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</si>
  <si>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</si>
  <si>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</si>
  <si>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</si>
  <si>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</si>
  <si>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</si>
  <si>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</si>
  <si>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</si>
  <si>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</si>
  <si>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</si>
  <si>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</si>
  <si>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</si>
  <si>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</si>
  <si>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</si>
  <si>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</si>
  <si>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</si>
  <si>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</si>
  <si>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</si>
  <si>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</si>
  <si>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</si>
  <si>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</si>
  <si>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</si>
  <si>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</si>
  <si>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</si>
  <si>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</si>
  <si>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</si>
  <si>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</si>
  <si>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</si>
  <si>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</si>
  <si>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</si>
  <si>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</si>
  <si>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</si>
  <si>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</si>
  <si>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</si>
  <si>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</si>
  <si>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</si>
  <si>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</si>
  <si>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</si>
  <si>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</si>
  <si>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</si>
  <si>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</si>
  <si>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</si>
  <si>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</si>
  <si>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</si>
  <si>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</si>
  <si>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</si>
  <si>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</si>
  <si>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</si>
  <si>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</si>
  <si>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</si>
  <si>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</si>
  <si>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</si>
  <si>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</si>
  <si>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</si>
  <si>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</si>
  <si>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</si>
  <si>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</si>
  <si>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</si>
  <si>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</si>
  <si>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</si>
  <si>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</si>
  <si>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</si>
  <si>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</si>
  <si>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</si>
  <si>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</si>
  <si>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</si>
  <si>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</si>
  <si>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</si>
  <si>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</si>
  <si>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</si>
  <si>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</si>
  <si>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</si>
  <si>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</si>
  <si>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</si>
  <si>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</si>
  <si>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</si>
  <si>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</si>
  <si>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</si>
  <si>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</si>
  <si>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</si>
  <si>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</si>
  <si>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</si>
  <si>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</si>
  <si>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</si>
  <si>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</si>
  <si>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</si>
  <si>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</si>
  <si>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</si>
  <si>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</si>
  <si>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</si>
  <si>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</si>
  <si>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</si>
  <si>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</si>
  <si>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</si>
  <si>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</si>
  <si>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</si>
  <si>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</si>
  <si>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</si>
  <si>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</si>
  <si>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</si>
  <si>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</si>
  <si>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</si>
  <si>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</si>
  <si>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</si>
  <si>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</si>
  <si>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</si>
  <si>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</si>
  <si>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</si>
  <si>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</si>
  <si>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</si>
  <si>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</si>
  <si>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</si>
  <si>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</si>
  <si>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</si>
  <si>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</si>
  <si>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</si>
  <si>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</si>
  <si>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</si>
  <si>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</si>
  <si>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</si>
  <si>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</si>
  <si>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</si>
  <si>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</si>
  <si>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</si>
  <si>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</si>
  <si>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</si>
  <si>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</si>
  <si>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</si>
  <si>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</si>
  <si>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</si>
  <si>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</si>
  <si>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</si>
  <si>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</si>
  <si>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</si>
  <si>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</si>
  <si>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</si>
  <si>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</si>
  <si>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</si>
  <si>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</si>
  <si>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</si>
  <si>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</si>
  <si>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</si>
  <si>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</si>
  <si>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</si>
  <si>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</si>
  <si>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</si>
  <si>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</si>
  <si>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</si>
  <si>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</si>
  <si>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</si>
  <si>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</si>
  <si>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</si>
  <si>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</si>
  <si>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</si>
  <si>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</si>
  <si>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</si>
  <si>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</si>
  <si>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</si>
  <si>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</si>
  <si>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</si>
  <si>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</si>
  <si>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</si>
  <si>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</si>
  <si>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</si>
  <si>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</si>
  <si>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</si>
  <si>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</si>
  <si>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</si>
  <si>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</si>
  <si>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</si>
  <si>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</si>
  <si>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</si>
  <si>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</si>
  <si>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</si>
  <si>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</si>
  <si>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</si>
  <si>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</si>
  <si>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</si>
  <si>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</si>
  <si>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</si>
  <si>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</si>
  <si>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</si>
  <si>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</si>
  <si>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</si>
  <si>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</si>
  <si>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</si>
  <si>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</si>
  <si>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</si>
  <si>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</si>
  <si>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</si>
  <si>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</si>
  <si>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</si>
  <si>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</si>
  <si>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</si>
  <si>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</si>
  <si>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</si>
  <si>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</si>
  <si>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</si>
  <si>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</si>
  <si>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</si>
  <si>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</si>
  <si>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</si>
  <si>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</si>
  <si>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</si>
  <si>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</si>
  <si>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</si>
  <si>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</si>
  <si>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</si>
  <si>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</si>
  <si>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</si>
  <si>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</si>
  <si>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</si>
  <si>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</si>
  <si>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</si>
  <si>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</si>
  <si>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</si>
  <si>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</si>
  <si>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</si>
  <si>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</si>
  <si>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</si>
  <si>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</si>
  <si>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</si>
  <si>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</si>
  <si>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</si>
  <si>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</si>
  <si>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</si>
  <si>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</si>
  <si>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</si>
  <si>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</si>
  <si>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</si>
  <si>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</si>
  <si>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</si>
  <si>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</si>
  <si>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</si>
  <si>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</si>
  <si>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</si>
  <si>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</si>
  <si>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</si>
  <si>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</si>
  <si>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</si>
  <si>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</si>
  <si>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</si>
  <si>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</si>
  <si>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</si>
  <si>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</si>
  <si>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</si>
  <si>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</si>
  <si>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</si>
  <si>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</si>
  <si>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</si>
  <si>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</si>
  <si>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</si>
  <si>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</si>
  <si>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</si>
  <si>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</si>
  <si>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</si>
  <si>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</si>
  <si>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</si>
  <si>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</si>
  <si>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</si>
  <si>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</si>
  <si>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</si>
  <si>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</si>
  <si>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</si>
  <si>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</si>
  <si>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</si>
  <si>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</si>
  <si>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</si>
  <si>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</si>
  <si>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</si>
  <si>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</si>
  <si>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</si>
  <si>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</si>
  <si>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</si>
  <si>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</si>
  <si>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</si>
  <si>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</si>
  <si>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</si>
  <si>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</si>
  <si>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</si>
  <si>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</si>
  <si>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</si>
  <si>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</si>
  <si>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</si>
  <si>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</si>
  <si>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</si>
  <si>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</si>
  <si>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</si>
  <si>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</si>
  <si>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</si>
  <si>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</si>
  <si>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</si>
  <si>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</si>
  <si>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</si>
  <si>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</si>
  <si>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</si>
  <si>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</si>
  <si>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</si>
  <si>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</si>
  <si>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</si>
  <si>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</si>
  <si>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</si>
  <si>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</si>
  <si>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</si>
  <si>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</si>
  <si>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</si>
  <si>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</si>
  <si>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</si>
  <si>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</si>
  <si>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</si>
  <si>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</si>
  <si>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</si>
  <si>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</si>
  <si>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</si>
  <si>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</si>
  <si>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</si>
  <si>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</si>
  <si>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</si>
  <si>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</si>
  <si>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</si>
  <si>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</si>
  <si>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</si>
  <si>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</si>
  <si>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</si>
  <si>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</si>
  <si>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</si>
  <si>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</si>
  <si>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</si>
  <si>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</si>
  <si>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</si>
  <si>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</si>
  <si>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</si>
  <si>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</si>
  <si>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</si>
  <si>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</si>
  <si>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</si>
  <si>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</si>
  <si>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</si>
  <si>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</si>
  <si>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</si>
  <si>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</si>
  <si>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</si>
  <si>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</si>
  <si>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</si>
  <si>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</si>
  <si>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</si>
  <si>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</si>
  <si>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</si>
  <si>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</si>
  <si>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</si>
  <si>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</si>
  <si>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</si>
  <si>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</si>
  <si>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</si>
  <si>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</si>
  <si>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</si>
  <si>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</si>
  <si>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</si>
  <si>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</si>
  <si>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</si>
  <si>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</si>
  <si>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</si>
  <si>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</si>
  <si>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</si>
  <si>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</si>
  <si>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</si>
  <si>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</si>
  <si>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</si>
  <si>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</si>
  <si>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</si>
  <si>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</si>
  <si>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</si>
  <si>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</si>
  <si>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</si>
  <si>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</si>
  <si>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</si>
  <si>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</si>
  <si>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</si>
  <si>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</si>
  <si>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</si>
  <si>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</si>
  <si>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</si>
  <si>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</si>
  <si>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</si>
  <si>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</si>
  <si>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</si>
  <si>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</si>
  <si>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</si>
  <si>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</si>
  <si>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</si>
  <si>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</si>
  <si>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</si>
  <si>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</si>
  <si>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</si>
  <si>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</si>
  <si>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</si>
  <si>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</si>
  <si>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</si>
  <si>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</si>
  <si>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</si>
  <si>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</si>
  <si>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</si>
  <si>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</si>
  <si>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</si>
  <si>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</si>
  <si>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</si>
  <si>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</si>
  <si>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</si>
  <si>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</si>
  <si>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</si>
  <si>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</si>
  <si>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</si>
  <si>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</si>
  <si>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</si>
  <si>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</si>
  <si>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</si>
  <si>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</si>
  <si>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</si>
  <si>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</si>
  <si>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</si>
  <si>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</si>
  <si>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</si>
  <si>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</si>
  <si>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</si>
  <si>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</si>
  <si>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</si>
  <si>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</si>
  <si>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</si>
  <si>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</si>
  <si>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</si>
  <si>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</si>
  <si>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</si>
  <si>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</si>
  <si>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</si>
  <si>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</si>
  <si>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</si>
  <si>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</si>
  <si>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</si>
  <si>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</si>
  <si>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</si>
  <si>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</si>
  <si>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</si>
  <si>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</si>
  <si>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</si>
  <si>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</si>
  <si>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</si>
  <si>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</si>
  <si>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</si>
  <si>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</si>
  <si>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</si>
  <si>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</si>
  <si>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</si>
  <si>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</si>
  <si>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</si>
  <si>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</si>
  <si>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</si>
  <si>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</si>
  <si>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</si>
  <si>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</si>
  <si>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</si>
  <si>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</si>
  <si>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</si>
  <si>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</si>
  <si>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</si>
  <si>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</si>
  <si>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</si>
  <si>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</si>
  <si>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</si>
  <si>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</si>
  <si>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</si>
  <si>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</si>
  <si>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</si>
  <si>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</si>
  <si>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</si>
  <si>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</si>
  <si>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</si>
  <si>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</si>
  <si>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</si>
  <si>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</si>
  <si>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</si>
  <si>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</si>
  <si>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</si>
  <si>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</si>
  <si>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</si>
  <si>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</si>
  <si>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</si>
  <si>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</si>
  <si>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</si>
  <si>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</si>
  <si>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</si>
  <si>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</si>
  <si>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</si>
  <si>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</si>
  <si>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</si>
  <si>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</si>
  <si>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</si>
  <si>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</si>
  <si>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</si>
  <si>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</si>
  <si>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</si>
  <si>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</si>
  <si>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</si>
  <si>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</si>
  <si>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</si>
  <si>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</si>
  <si>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</si>
  <si>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</si>
  <si>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</si>
  <si>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</si>
  <si>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</si>
  <si>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</si>
  <si>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</si>
  <si>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</si>
  <si>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</si>
  <si>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</si>
  <si>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</si>
  <si>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</si>
  <si>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</si>
  <si>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</si>
  <si>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</si>
  <si>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</si>
  <si>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</si>
  <si>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</si>
  <si>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</si>
  <si>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</si>
  <si>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</si>
  <si>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</si>
  <si>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</si>
  <si>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</si>
  <si>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</si>
  <si>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</si>
  <si>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</si>
  <si>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</si>
  <si>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</si>
  <si>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</si>
  <si>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</si>
  <si>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</si>
  <si>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</si>
  <si>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</si>
  <si>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</si>
  <si>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</si>
  <si>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</si>
  <si>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</si>
  <si>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</si>
  <si>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</si>
  <si>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</si>
  <si>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</si>
  <si>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</si>
  <si>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</si>
  <si>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</si>
  <si>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</si>
  <si>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</si>
  <si>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</si>
  <si>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</si>
  <si>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</si>
  <si>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</si>
  <si>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</si>
  <si>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</si>
  <si>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</si>
  <si>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</si>
  <si>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</si>
  <si>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</si>
  <si>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</si>
  <si>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</si>
  <si>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</si>
  <si>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</si>
  <si>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</si>
  <si>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</si>
  <si>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</si>
  <si>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</si>
  <si>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</si>
  <si>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</si>
  <si>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</si>
  <si>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</si>
  <si>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</si>
  <si>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</si>
  <si>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</si>
  <si>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</si>
  <si>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</si>
  <si>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</si>
  <si>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</si>
  <si>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</si>
  <si>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</si>
  <si>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</si>
  <si>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</si>
  <si>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</si>
  <si>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</si>
  <si>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</si>
  <si>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</si>
  <si>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</si>
  <si>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</si>
  <si>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</si>
  <si>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</si>
  <si>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</si>
  <si>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</si>
  <si>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</si>
  <si>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</si>
  <si>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</si>
  <si>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</si>
  <si>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</si>
  <si>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</si>
  <si>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</si>
  <si>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</si>
  <si>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</si>
  <si>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</si>
  <si>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</si>
  <si>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</si>
  <si>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</si>
  <si>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</si>
  <si>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</si>
  <si>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</si>
  <si>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</si>
  <si>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</si>
  <si>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</si>
  <si>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</si>
  <si>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</si>
  <si>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</si>
  <si>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</si>
  <si>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</si>
  <si>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</si>
  <si>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</si>
  <si>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</si>
  <si>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</si>
  <si>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</si>
  <si>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</si>
  <si>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</si>
  <si>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</si>
  <si>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</si>
  <si>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</si>
  <si>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</si>
  <si>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</si>
  <si>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</si>
  <si>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</si>
  <si>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</si>
  <si>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</si>
  <si>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</si>
  <si>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</si>
  <si>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</si>
  <si>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</si>
  <si>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</si>
  <si>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</si>
  <si>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</si>
  <si>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</si>
  <si>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</si>
  <si>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</si>
  <si>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</si>
  <si>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</si>
  <si>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</si>
  <si>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</si>
  <si>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</si>
  <si>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</si>
  <si>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</si>
  <si>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</si>
  <si>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</si>
  <si>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</si>
  <si>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</si>
  <si>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</si>
  <si>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</si>
  <si>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</si>
  <si>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</si>
  <si>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</si>
  <si>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</si>
  <si>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</si>
  <si>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</si>
  <si>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</si>
  <si>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</si>
  <si>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</si>
  <si>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</si>
  <si>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</si>
  <si>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</si>
  <si>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</si>
  <si>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</si>
  <si>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</si>
  <si>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</si>
  <si>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</si>
  <si>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</si>
  <si>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</si>
  <si>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</si>
  <si>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</si>
  <si>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</si>
  <si>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</si>
  <si>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</si>
  <si>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</si>
  <si>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</si>
  <si>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</si>
  <si>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</si>
  <si>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</si>
  <si>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</si>
  <si>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</si>
  <si>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</si>
  <si>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</si>
  <si>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</si>
  <si>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</si>
  <si>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</si>
  <si>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</si>
  <si>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</si>
  <si>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</si>
  <si>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</si>
  <si>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</si>
  <si>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</si>
  <si>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</si>
  <si>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</si>
  <si>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</si>
  <si>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</si>
  <si>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</si>
  <si>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</si>
  <si>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</si>
  <si>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</si>
  <si>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</si>
  <si>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</si>
  <si>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</si>
  <si>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</si>
  <si>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</si>
  <si>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</si>
  <si>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</si>
  <si>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</si>
  <si>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</si>
  <si>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</si>
  <si>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</si>
  <si>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</si>
  <si>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</si>
  <si>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</si>
  <si>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</si>
  <si>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</si>
  <si>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</si>
  <si>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</si>
  <si>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</si>
  <si>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</si>
  <si>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</si>
  <si>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</si>
  <si>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</si>
  <si>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</si>
  <si>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</si>
  <si>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</si>
  <si>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</si>
  <si>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</si>
  <si>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</si>
  <si>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</si>
  <si>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</si>
  <si>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</si>
  <si>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</si>
  <si>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</si>
  <si>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</si>
  <si>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</si>
  <si>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</si>
  <si>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</si>
  <si>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</si>
  <si>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</si>
  <si>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</si>
  <si>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</si>
  <si>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</si>
  <si>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</si>
  <si>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</si>
  <si>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</si>
  <si>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</si>
  <si>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</si>
  <si>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</si>
  <si>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</si>
  <si>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</si>
  <si>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</si>
  <si>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</si>
  <si>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</si>
  <si>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</si>
  <si>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</si>
  <si>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</si>
  <si>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</si>
  <si>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</si>
  <si>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</si>
  <si>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</si>
  <si>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</si>
  <si>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</si>
  <si>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</si>
  <si>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</si>
  <si>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</si>
  <si>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</si>
  <si>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</si>
  <si>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</si>
  <si>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</si>
  <si>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</si>
  <si>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</si>
  <si>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</si>
  <si>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</si>
  <si>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</si>
  <si>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</si>
  <si>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</si>
  <si>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</si>
  <si>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</si>
  <si>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</si>
  <si>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</si>
  <si>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</si>
  <si>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</si>
  <si>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</si>
  <si>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</si>
  <si>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</si>
  <si>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</si>
  <si>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</si>
  <si>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</si>
  <si>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</si>
  <si>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</si>
  <si>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</si>
  <si>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</si>
  <si>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</si>
  <si>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</si>
  <si>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</si>
  <si>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</si>
  <si>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</si>
  <si>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</si>
  <si>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</si>
  <si>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</si>
  <si>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</si>
  <si>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</si>
  <si>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</si>
  <si>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</si>
  <si>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</si>
  <si>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</si>
  <si>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</si>
  <si>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</si>
  <si>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</si>
  <si>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</si>
  <si>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</si>
  <si>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</si>
  <si>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</si>
  <si>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</si>
  <si>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</si>
  <si>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</si>
  <si>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</si>
  <si>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</si>
  <si>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</si>
  <si>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</si>
  <si>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</si>
  <si>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</si>
  <si>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</si>
  <si>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</si>
  <si>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</si>
  <si>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</si>
  <si>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</si>
  <si>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</si>
  <si>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</si>
  <si>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</si>
  <si>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</si>
  <si>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</si>
  <si>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</si>
  <si>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</si>
  <si>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</si>
  <si>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</si>
  <si>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</si>
  <si>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</si>
  <si>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</si>
  <si>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</si>
  <si>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</si>
  <si>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</si>
  <si>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</si>
  <si>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</si>
  <si>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</si>
  <si>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</si>
  <si>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</si>
  <si>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</si>
  <si>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</si>
  <si>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</si>
  <si>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</si>
  <si>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</si>
  <si>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</si>
  <si>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</si>
  <si>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</si>
  <si>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</si>
  <si>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</si>
  <si>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</si>
  <si>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</si>
  <si>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</si>
  <si>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</si>
  <si>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</si>
  <si>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</si>
  <si>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</si>
  <si>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</si>
  <si>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</si>
  <si>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</si>
  <si>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</si>
  <si>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</si>
  <si>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</si>
  <si>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</si>
  <si>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</si>
  <si>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</si>
  <si>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</si>
  <si>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</si>
  <si>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</si>
  <si>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</si>
  <si>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</si>
  <si>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</si>
  <si>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</si>
  <si>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</si>
  <si>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</si>
  <si>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</si>
  <si>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</si>
  <si>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</si>
  <si>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</si>
  <si>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</si>
  <si>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</si>
  <si>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</si>
  <si>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</si>
  <si>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</si>
  <si>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</si>
  <si>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</si>
  <si>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</si>
  <si>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</si>
  <si>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</si>
  <si>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</si>
  <si>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</si>
  <si>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</si>
  <si>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</si>
  <si>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</si>
  <si>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</si>
  <si>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</si>
  <si>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</si>
  <si>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</si>
  <si>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</si>
  <si>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</si>
  <si>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</si>
  <si>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</si>
  <si>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</si>
  <si>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</si>
  <si>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</si>
  <si>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</si>
  <si>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</si>
  <si>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</si>
  <si>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</si>
  <si>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</si>
  <si>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</si>
  <si>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</si>
  <si>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</si>
  <si>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</si>
  <si>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</si>
  <si>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</si>
  <si>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</si>
  <si>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</si>
  <si>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</si>
  <si>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</si>
  <si>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</si>
  <si>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</si>
  <si>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</si>
  <si>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</si>
  <si>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</si>
  <si>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</si>
  <si>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</si>
  <si>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</si>
  <si>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</si>
  <si>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</si>
  <si>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</si>
  <si>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</si>
  <si>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</si>
  <si>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</si>
  <si>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</si>
  <si>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</si>
  <si>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</si>
  <si>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</si>
  <si>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</si>
  <si>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</si>
  <si>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</si>
  <si>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</si>
  <si>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</si>
  <si>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</si>
  <si>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</si>
  <si>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</si>
  <si>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</si>
  <si>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</si>
  <si>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</si>
  <si>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</si>
  <si>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</si>
  <si>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</si>
  <si>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</si>
  <si>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</si>
  <si>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</si>
  <si>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</si>
  <si>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</si>
  <si>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</si>
  <si>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</si>
  <si>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</si>
  <si>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</si>
  <si>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</si>
  <si>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</si>
  <si>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</si>
  <si>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</si>
  <si>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</si>
  <si>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</si>
  <si>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</si>
  <si>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</si>
  <si>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</si>
  <si>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</si>
  <si>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</si>
  <si>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</si>
  <si>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</si>
  <si>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</si>
  <si>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</si>
  <si>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</si>
  <si>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</si>
  <si>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</si>
  <si>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</si>
  <si>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</si>
  <si>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</si>
  <si>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</si>
  <si>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</si>
  <si>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</si>
  <si>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</si>
  <si>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</si>
  <si>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</si>
  <si>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</si>
  <si>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</si>
  <si>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</si>
  <si>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</si>
  <si>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</si>
  <si>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</si>
  <si>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</si>
  <si>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</si>
  <si>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</si>
  <si>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</si>
  <si>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</si>
  <si>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</si>
  <si>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</si>
  <si>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</si>
  <si>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</si>
  <si>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</si>
  <si>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</si>
  <si>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</si>
  <si>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</si>
  <si>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</si>
  <si>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</si>
  <si>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</si>
  <si>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</si>
  <si>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</si>
  <si>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</si>
  <si>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</si>
  <si>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</si>
  <si>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</si>
  <si>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</si>
  <si>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</si>
  <si>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</si>
  <si>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</si>
  <si>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</si>
  <si>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</si>
  <si>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</si>
  <si>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</si>
  <si>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</si>
  <si>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</si>
  <si>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</si>
  <si>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</si>
  <si>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</si>
  <si>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</si>
  <si>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</si>
  <si>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</si>
  <si>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</si>
  <si>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</si>
  <si>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</si>
  <si>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</si>
  <si>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</si>
  <si>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</si>
  <si>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</si>
  <si>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</si>
  <si>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</si>
  <si>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</si>
  <si>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</si>
  <si>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</si>
  <si>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</si>
  <si>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</si>
  <si>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</si>
  <si>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</si>
  <si>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</si>
  <si>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</si>
  <si>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</si>
  <si>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</si>
  <si>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</si>
  <si>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</si>
  <si>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</si>
  <si>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</si>
  <si>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</si>
  <si>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</si>
  <si>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</si>
  <si>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</si>
  <si>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</si>
  <si>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</si>
  <si>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</si>
  <si>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</si>
  <si>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</si>
  <si>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</si>
  <si>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</si>
  <si>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</si>
  <si>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</si>
  <si>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</si>
  <si>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</si>
  <si>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</si>
  <si>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</si>
  <si>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</si>
  <si>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</si>
  <si>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</si>
  <si>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</si>
  <si>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</si>
  <si>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</si>
  <si>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</si>
  <si>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</si>
  <si>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</si>
  <si>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</si>
  <si>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</si>
  <si>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</si>
  <si>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</si>
  <si>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</si>
  <si>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</si>
  <si>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</si>
  <si>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</si>
  <si>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</si>
  <si>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</si>
  <si>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</si>
  <si>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</si>
  <si>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</si>
  <si>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</si>
  <si>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</si>
  <si>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</si>
  <si>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</si>
  <si>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</si>
  <si>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</si>
  <si>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</si>
  <si>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</si>
  <si>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</si>
  <si>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</si>
  <si>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</si>
  <si>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</si>
  <si>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</si>
  <si>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</si>
  <si>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</si>
  <si>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</si>
  <si>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</si>
  <si>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</si>
  <si>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</si>
  <si>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</si>
  <si>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</si>
  <si>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</si>
  <si>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</si>
  <si>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</si>
  <si>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</si>
  <si>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</si>
  <si>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</si>
  <si>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</si>
  <si>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</si>
  <si>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</si>
  <si>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</si>
  <si>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</si>
  <si>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</si>
  <si>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</si>
  <si>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</si>
  <si>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</si>
  <si>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</si>
  <si>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</si>
  <si>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</si>
  <si>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</si>
  <si>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</si>
  <si>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</si>
  <si>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</si>
  <si>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</si>
  <si>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</si>
  <si>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</si>
  <si>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</si>
  <si>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</si>
  <si>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</si>
  <si>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</si>
  <si>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</si>
  <si>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</si>
  <si>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</si>
  <si>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</si>
  <si>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</si>
  <si>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</si>
  <si>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</si>
  <si>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</si>
  <si>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</si>
  <si>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</si>
  <si>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</si>
  <si>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</si>
  <si>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</si>
  <si>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</si>
  <si>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</si>
  <si>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</si>
  <si>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</si>
  <si>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</si>
  <si>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</si>
  <si>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</si>
  <si>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</si>
  <si>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</si>
  <si>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</si>
  <si>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</si>
  <si>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</si>
  <si>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</si>
  <si>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</si>
  <si>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</si>
  <si>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</si>
  <si>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</si>
  <si>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</si>
  <si>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</si>
  <si>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</si>
  <si>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</si>
  <si>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</si>
  <si>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</si>
  <si>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</si>
  <si>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</si>
  <si>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</si>
  <si>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</si>
  <si>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</si>
  <si>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</si>
  <si>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</si>
  <si>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</si>
  <si>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</si>
  <si>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</si>
  <si>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</si>
  <si>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</si>
  <si>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</si>
  <si>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</si>
  <si>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</si>
  <si>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</si>
  <si>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</si>
  <si>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</si>
  <si>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</si>
  <si>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</si>
  <si>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</si>
  <si>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</si>
  <si>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</si>
  <si>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</si>
  <si>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</si>
  <si>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</si>
  <si>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</si>
  <si>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</si>
  <si>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</si>
  <si>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</si>
  <si>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</si>
  <si>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</si>
  <si>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</si>
  <si>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</si>
  <si>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</si>
  <si>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</si>
  <si>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</si>
  <si>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</si>
  <si>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</si>
  <si>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</si>
  <si>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</si>
  <si>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</si>
  <si>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</si>
  <si>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</si>
  <si>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</si>
  <si>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</si>
  <si>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</si>
  <si>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</si>
  <si>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</si>
  <si>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</si>
  <si>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</si>
  <si>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</si>
  <si>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</si>
  <si>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</si>
  <si>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</si>
  <si>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</si>
  <si>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</si>
  <si>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</si>
  <si>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</si>
  <si>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</si>
  <si>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</si>
  <si>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</si>
  <si>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</si>
  <si>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</si>
  <si>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</si>
  <si>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</si>
  <si>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</si>
  <si>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</si>
  <si>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</si>
  <si>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</si>
  <si>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</si>
  <si>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</si>
  <si>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</si>
  <si>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</si>
  <si>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</si>
  <si>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</si>
  <si>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</si>
  <si>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</si>
  <si>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</si>
  <si>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</si>
  <si>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</si>
  <si>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</si>
  <si>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</si>
  <si>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</si>
  <si>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</si>
  <si>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</si>
  <si>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</si>
  <si>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</si>
  <si>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</si>
  <si>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</si>
  <si>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</si>
  <si>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</si>
  <si>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</si>
  <si>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</si>
  <si>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</si>
  <si>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</si>
  <si>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</si>
  <si>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</si>
  <si>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</si>
  <si>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</si>
  <si>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</si>
  <si>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</si>
  <si>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</si>
  <si>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</si>
  <si>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</si>
  <si>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</si>
  <si>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</si>
  <si>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</si>
  <si>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</si>
  <si>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</si>
  <si>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</si>
  <si>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</si>
  <si>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</si>
  <si>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</si>
  <si>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</si>
  <si>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</si>
  <si>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</si>
  <si>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</si>
  <si>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</si>
  <si>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</si>
  <si>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</si>
  <si>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</si>
  <si>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</si>
  <si>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</si>
  <si>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</si>
  <si>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</si>
  <si>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</si>
  <si>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</si>
  <si>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</si>
  <si>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</si>
  <si>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</si>
  <si>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</si>
  <si>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</si>
  <si>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</si>
  <si>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</si>
  <si>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</si>
  <si>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</si>
  <si>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</si>
  <si>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</si>
  <si>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</si>
  <si>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</si>
  <si>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</si>
  <si>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</si>
  <si>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</si>
  <si>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</si>
  <si>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</si>
  <si>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</si>
  <si>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</si>
  <si>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</si>
  <si>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</si>
  <si>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</si>
  <si>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</si>
  <si>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</si>
  <si>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</si>
  <si>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</si>
  <si>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</si>
  <si>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</si>
  <si>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</si>
  <si>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</si>
  <si>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</si>
  <si>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</si>
  <si>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</si>
  <si>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</si>
  <si>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</si>
  <si>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</si>
  <si>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</si>
  <si>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</si>
  <si>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</si>
  <si>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</si>
  <si>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</si>
  <si>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</si>
  <si>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</si>
  <si>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</si>
  <si>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</si>
  <si>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</si>
  <si>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</si>
  <si>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</si>
  <si>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</si>
  <si>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</si>
  <si>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</si>
  <si>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</si>
  <si>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</si>
  <si>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</si>
  <si>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</si>
  <si>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</si>
  <si>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</si>
  <si>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</si>
  <si>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</si>
  <si>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</si>
  <si>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</si>
  <si>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</si>
  <si>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</si>
  <si>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</si>
  <si>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</si>
  <si>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</si>
  <si>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</si>
  <si>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</si>
  <si>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</si>
  <si>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</si>
  <si>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</si>
  <si>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</si>
  <si>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</si>
  <si>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</si>
  <si>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</si>
  <si>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</si>
  <si>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</si>
  <si>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</si>
  <si>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</si>
  <si>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</si>
  <si>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</si>
  <si>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</si>
  <si>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</si>
  <si>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</si>
  <si>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</si>
  <si>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</si>
  <si>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</si>
  <si>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</si>
  <si>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</si>
  <si>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</si>
  <si>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</si>
  <si>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</si>
  <si>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</si>
  <si>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</si>
  <si>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</si>
  <si>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</si>
  <si>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</si>
  <si>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</si>
  <si>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</si>
  <si>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</si>
  <si>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</si>
  <si>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</si>
  <si>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</si>
  <si>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</si>
  <si>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</si>
  <si>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</si>
  <si>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</si>
  <si>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</si>
  <si>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</si>
  <si>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</si>
  <si>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</si>
  <si>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</si>
  <si>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</si>
  <si>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</si>
  <si>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</si>
  <si>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</si>
  <si>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</si>
  <si>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</si>
  <si>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</si>
  <si>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</si>
  <si>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</si>
  <si>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</si>
  <si>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</si>
  <si>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</si>
  <si>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</si>
  <si>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</si>
  <si>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</si>
  <si>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</si>
  <si>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</si>
  <si>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</si>
  <si>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</si>
  <si>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</si>
  <si>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</si>
  <si>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</si>
  <si>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</si>
  <si>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</si>
  <si>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</si>
  <si>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</si>
  <si>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</si>
  <si>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</si>
  <si>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</si>
  <si>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</si>
  <si>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</si>
  <si>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</si>
  <si>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</si>
  <si>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</si>
  <si>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</si>
  <si>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</si>
  <si>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</si>
  <si>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</si>
  <si>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</si>
  <si>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</si>
  <si>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</si>
  <si>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</si>
  <si>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</si>
  <si>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</si>
  <si>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</si>
  <si>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</si>
  <si>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</si>
  <si>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</si>
  <si>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</si>
  <si>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</si>
  <si>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</si>
  <si>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</si>
  <si>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</si>
  <si>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</si>
  <si>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</si>
  <si>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</si>
  <si>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</si>
  <si>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</si>
  <si>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</si>
  <si>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</si>
  <si>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</si>
  <si>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</si>
  <si>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</si>
  <si>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</si>
  <si>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</si>
  <si>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</si>
  <si>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</si>
  <si>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</si>
  <si>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</si>
  <si>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</si>
  <si>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</si>
  <si>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</si>
  <si>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</si>
  <si>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</si>
  <si>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</si>
  <si>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</si>
  <si>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</si>
  <si>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</si>
  <si>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</si>
  <si>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</si>
  <si>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</si>
  <si>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</si>
  <si>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</si>
  <si>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</si>
  <si>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</si>
  <si>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</si>
  <si>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</si>
  <si>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</si>
  <si>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</si>
  <si>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</si>
  <si>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</si>
  <si>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</si>
  <si>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</si>
  <si>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</si>
  <si>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</si>
  <si>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</si>
  <si>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</si>
  <si>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</si>
  <si>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</si>
  <si>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</si>
  <si>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</si>
  <si>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</si>
  <si>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</si>
  <si>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</si>
  <si>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</si>
  <si>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</si>
  <si>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</si>
  <si>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</si>
  <si>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</si>
  <si>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</si>
  <si>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</si>
  <si>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</si>
  <si>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</si>
  <si>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</si>
  <si>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</si>
  <si>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</si>
  <si>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</si>
  <si>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</si>
  <si>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</si>
  <si>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</si>
  <si>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</si>
  <si>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</si>
  <si>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</si>
  <si>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</si>
  <si>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</si>
  <si>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</si>
  <si>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</si>
  <si>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</si>
  <si>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</si>
  <si>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</si>
  <si>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</si>
  <si>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</si>
  <si>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</si>
  <si>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</si>
  <si>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</si>
  <si>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</si>
  <si>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</si>
  <si>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</si>
  <si>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</si>
  <si>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</si>
  <si>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</si>
  <si>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</si>
  <si>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</si>
  <si>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</si>
  <si>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</si>
  <si>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</si>
  <si>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</si>
  <si>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</si>
  <si>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</si>
  <si>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</si>
  <si>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</si>
  <si>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</si>
  <si>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</si>
  <si>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</si>
  <si>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</si>
  <si>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</si>
  <si>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</si>
  <si>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</si>
  <si>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</si>
  <si>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</si>
  <si>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</si>
  <si>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</si>
  <si>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</si>
  <si>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</si>
  <si>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</si>
  <si>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</si>
  <si>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</si>
  <si>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</si>
  <si>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</si>
  <si>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</si>
  <si>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</si>
  <si>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</si>
  <si>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</si>
  <si>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</si>
  <si>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</si>
  <si>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</si>
  <si>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</si>
  <si>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</si>
  <si>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</si>
  <si>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</si>
  <si>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</si>
  <si>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</si>
  <si>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</si>
  <si>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</si>
  <si>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</si>
  <si>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</si>
  <si>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</si>
  <si>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</si>
  <si>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</si>
  <si>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</si>
  <si>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</si>
  <si>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</si>
  <si>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</si>
  <si>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</si>
  <si>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</si>
  <si>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</si>
  <si>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</si>
  <si>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</si>
  <si>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</si>
  <si>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</si>
  <si>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</si>
  <si>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</si>
  <si>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</si>
  <si>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</si>
  <si>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</si>
  <si>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</si>
  <si>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</si>
  <si>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</si>
  <si>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</si>
  <si>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</si>
  <si>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</si>
  <si>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</si>
  <si>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</si>
  <si>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</si>
  <si>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</si>
  <si>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</si>
  <si>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</si>
  <si>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</si>
  <si>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</si>
  <si>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</si>
  <si>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</si>
  <si>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</si>
  <si>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</si>
  <si>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</si>
  <si>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</si>
  <si>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</si>
  <si>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</si>
  <si>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</si>
  <si>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</si>
  <si>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</si>
  <si>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</si>
  <si>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</si>
  <si>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</si>
  <si>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</si>
  <si>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</si>
  <si>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</si>
  <si>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</si>
  <si>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</si>
  <si>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</si>
  <si>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</si>
  <si>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</si>
  <si>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</si>
  <si>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</si>
  <si>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</si>
  <si>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</si>
  <si>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</si>
  <si>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</si>
  <si>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</si>
  <si>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</si>
  <si>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</si>
  <si>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</si>
  <si>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</si>
  <si>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</si>
  <si>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</si>
  <si>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</si>
  <si>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</si>
  <si>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</si>
  <si>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</si>
  <si>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</si>
  <si>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</si>
  <si>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</si>
  <si>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</si>
  <si>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</si>
  <si>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</si>
  <si>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</si>
  <si>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</si>
  <si>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</si>
  <si>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</si>
  <si>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</si>
  <si>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</si>
  <si>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</si>
  <si>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</si>
  <si>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</si>
  <si>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</si>
  <si>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</si>
  <si>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</si>
  <si>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</si>
  <si>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</si>
  <si>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</si>
  <si>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</si>
  <si>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</si>
  <si>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</si>
  <si>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</si>
  <si>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</si>
  <si>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</si>
  <si>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</si>
  <si>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</si>
  <si>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</si>
  <si>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</si>
  <si>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</si>
  <si>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</si>
  <si>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</si>
  <si>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</si>
  <si>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</si>
  <si>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</si>
  <si>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</si>
  <si>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</si>
  <si>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</si>
  <si>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</si>
  <si>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</si>
  <si>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</si>
  <si>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</si>
  <si>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</si>
  <si>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</si>
  <si>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</si>
  <si>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</si>
  <si>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</si>
  <si>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</si>
  <si>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</si>
  <si>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</si>
  <si>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</si>
  <si>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</si>
  <si>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</si>
  <si>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</si>
  <si>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</si>
  <si>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</si>
  <si>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</si>
  <si>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</si>
  <si>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</si>
  <si>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</si>
  <si>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</si>
  <si>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</si>
  <si>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</si>
  <si>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</si>
  <si>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</si>
  <si>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</si>
  <si>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</si>
  <si>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</si>
  <si>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</si>
  <si>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</si>
  <si>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</si>
  <si>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</si>
  <si>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</si>
  <si>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</si>
  <si>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</si>
  <si>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</si>
  <si>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</si>
  <si>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</si>
  <si>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</si>
  <si>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</si>
  <si>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</si>
  <si>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</si>
  <si>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</si>
  <si>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</si>
  <si>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</si>
  <si>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</si>
  <si>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</si>
  <si>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</si>
  <si>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</si>
  <si>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</si>
  <si>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</si>
  <si>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</si>
  <si>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</si>
  <si>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</si>
  <si>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</si>
  <si>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</si>
  <si>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</si>
  <si>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</si>
  <si>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</si>
  <si>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</si>
  <si>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</si>
  <si>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</si>
  <si>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</si>
  <si>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</si>
  <si>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</si>
  <si>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</si>
  <si>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</si>
  <si>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</si>
  <si>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</si>
  <si>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</si>
  <si>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</si>
  <si>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</si>
  <si>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</si>
  <si>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</si>
  <si>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</si>
  <si>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</si>
  <si>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</si>
  <si>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</si>
  <si>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</si>
  <si>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</si>
  <si>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</si>
  <si>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</si>
  <si>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</si>
  <si>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</si>
  <si>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</si>
  <si>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</si>
  <si>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</si>
  <si>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</si>
  <si>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</si>
  <si>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</si>
  <si>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</si>
  <si>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</si>
  <si>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</si>
  <si>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</si>
  <si>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</si>
  <si>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</si>
  <si>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</si>
  <si>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</si>
  <si>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</si>
  <si>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</si>
  <si>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</si>
  <si>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</si>
  <si>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</si>
  <si>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</si>
  <si>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</si>
  <si>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</si>
  <si>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</si>
  <si>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</si>
  <si>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</si>
  <si>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</si>
  <si>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</si>
  <si>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</si>
  <si>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</si>
  <si>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</si>
  <si>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</si>
  <si>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</si>
  <si>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</si>
  <si>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</si>
  <si>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</si>
  <si>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</si>
  <si>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</si>
  <si>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</si>
  <si>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</si>
  <si>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</si>
  <si>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</si>
  <si>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</si>
  <si>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</si>
  <si>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</si>
  <si>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</si>
  <si>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</si>
  <si>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</si>
  <si>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</si>
  <si>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</si>
  <si>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</si>
  <si>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</si>
  <si>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</si>
  <si>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</si>
  <si>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</si>
  <si>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</si>
  <si>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</si>
  <si>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</si>
  <si>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</si>
  <si>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</si>
  <si>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</si>
  <si>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</si>
  <si>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</si>
  <si>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</si>
  <si>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</si>
  <si>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</si>
  <si>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</si>
  <si>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</si>
  <si>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</si>
  <si>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</si>
  <si>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</si>
  <si>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</si>
  <si>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</si>
  <si>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</si>
  <si>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</si>
  <si>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</si>
  <si>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</si>
  <si>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</si>
  <si>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</si>
  <si>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</si>
  <si>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</si>
  <si>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</si>
  <si>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</si>
  <si>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</si>
  <si>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</si>
  <si>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</si>
  <si>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</si>
  <si>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</si>
  <si>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</si>
  <si>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</si>
  <si>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</si>
  <si>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</si>
  <si>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</si>
  <si>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</si>
  <si>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</si>
  <si>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</si>
  <si>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</si>
  <si>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</si>
  <si>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</si>
  <si>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</si>
  <si>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</si>
  <si>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</si>
  <si>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</si>
  <si>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</si>
  <si>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</si>
  <si>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</si>
  <si>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</si>
  <si>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</si>
  <si>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</si>
  <si>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</si>
  <si>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</si>
  <si>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</si>
  <si>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</si>
  <si>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</si>
  <si>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</si>
  <si>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</si>
  <si>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</si>
  <si>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</si>
  <si>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</si>
  <si>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</si>
  <si>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</si>
  <si>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</si>
  <si>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</si>
  <si>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</si>
  <si>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</si>
  <si>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</si>
  <si>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</si>
  <si>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</si>
  <si>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</si>
  <si>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</si>
  <si>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</si>
  <si>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</si>
  <si>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</si>
  <si>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</si>
  <si>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</si>
  <si>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</si>
  <si>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</si>
  <si>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</si>
  <si>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</si>
  <si>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</si>
  <si>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</si>
  <si>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</si>
  <si>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</si>
  <si>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</si>
  <si>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</si>
  <si>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</si>
  <si>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</si>
  <si>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</si>
  <si>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</si>
  <si>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</si>
  <si>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</si>
  <si>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</si>
  <si>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</si>
  <si>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</si>
  <si>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</si>
  <si>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</si>
  <si>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</si>
  <si>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</si>
  <si>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</si>
  <si>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</si>
  <si>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</si>
  <si>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</si>
  <si>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</si>
  <si>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</si>
  <si>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</si>
  <si>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</si>
  <si>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</si>
  <si>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</si>
  <si>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</si>
  <si>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</si>
  <si>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</si>
  <si>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</si>
  <si>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</si>
  <si>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</si>
  <si>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</si>
  <si>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</si>
  <si>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</si>
  <si>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</si>
  <si>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</si>
  <si>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</si>
  <si>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</si>
  <si>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</si>
  <si>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</si>
  <si>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</si>
  <si>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</si>
  <si>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</si>
  <si>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</si>
  <si>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</si>
  <si>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</si>
  <si>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</si>
  <si>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</si>
  <si>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</si>
  <si>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</si>
  <si>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</si>
  <si>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</si>
  <si>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</si>
  <si>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</si>
  <si>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</si>
  <si>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</si>
  <si>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</si>
  <si>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</si>
  <si>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</si>
  <si>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</si>
  <si>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</si>
  <si>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</si>
  <si>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</si>
  <si>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</si>
  <si>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</si>
  <si>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</si>
  <si>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</si>
  <si>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</si>
  <si>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</si>
  <si>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</si>
  <si>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</si>
  <si>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</si>
  <si>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</si>
  <si>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</si>
  <si>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</si>
  <si>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</si>
  <si>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</si>
  <si>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</si>
  <si>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</si>
  <si>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</si>
  <si>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</si>
  <si>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</si>
  <si>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</si>
  <si>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</si>
  <si>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</si>
  <si>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</si>
  <si>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</si>
  <si>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</si>
  <si>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</si>
  <si>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</si>
  <si>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</si>
  <si>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</si>
  <si>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</si>
  <si>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</si>
  <si>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</si>
  <si>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</si>
  <si>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</si>
  <si>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</si>
  <si>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</si>
  <si>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</si>
  <si>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</si>
  <si>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</si>
  <si>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</si>
  <si>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</si>
  <si>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</si>
  <si>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</si>
  <si>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</si>
  <si>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</si>
  <si>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</si>
  <si>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</si>
  <si>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</si>
  <si>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</si>
  <si>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</si>
  <si>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</si>
  <si>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</si>
  <si>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</si>
  <si>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</si>
  <si>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</si>
  <si>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</si>
  <si>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</si>
  <si>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</si>
  <si>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</si>
  <si>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</si>
  <si>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</si>
  <si>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</si>
  <si>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</si>
  <si>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</si>
  <si>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</si>
  <si>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</si>
  <si>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</si>
  <si>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</si>
  <si>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</si>
  <si>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</si>
  <si>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</si>
  <si>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</si>
  <si>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</si>
  <si>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</si>
  <si>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</si>
  <si>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</si>
  <si>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</si>
  <si>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</si>
  <si>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</si>
  <si>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</si>
  <si>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</si>
  <si>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</si>
  <si>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</si>
  <si>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</si>
  <si>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</si>
  <si>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</si>
  <si>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</si>
  <si>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</si>
  <si>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</si>
  <si>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</si>
  <si>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</si>
  <si>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</si>
  <si>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</si>
  <si>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</si>
  <si>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</si>
  <si>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</si>
  <si>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</si>
  <si>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</si>
  <si>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</si>
  <si>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</si>
  <si>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</si>
  <si>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</si>
  <si>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</si>
  <si>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</si>
  <si>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</si>
  <si>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</si>
  <si>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</si>
  <si>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</si>
  <si>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</si>
  <si>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</si>
  <si>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</si>
  <si>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</si>
  <si>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</si>
  <si>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</si>
  <si>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</si>
  <si>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</si>
  <si>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</si>
  <si>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</si>
  <si>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</si>
  <si>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</si>
  <si>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</si>
  <si>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</si>
  <si>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</si>
  <si>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</si>
  <si>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</si>
  <si>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</si>
  <si>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</si>
  <si>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</si>
  <si>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</si>
  <si>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</si>
  <si>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</si>
  <si>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</si>
  <si>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</si>
  <si>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</si>
  <si>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</si>
  <si>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</si>
  <si>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</si>
  <si>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</si>
  <si>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</si>
  <si>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</si>
  <si>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</si>
  <si>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</si>
  <si>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</si>
  <si>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</si>
  <si>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site on pg 5G off due to high load</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</si>
  <si>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</si>
  <si>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</si>
  <si>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</si>
  <si>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</si>
  <si>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</si>
  <si>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rab0658</t>
  </si>
  <si>
    <t>AT site TS</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</si>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</sst>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340.94887789351924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3.5359375004190952E-2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46003.897303819445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46003.897303819445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46003.897303819445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46003.897303819445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46003.897303819445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46003.897303819445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46003.897303819445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46003.897303819445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46003.897303819445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46003.897303819445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46003.897303819445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46003.897303819445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46003.897303819445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46003.897303819445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46003.897303819445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46003.897303819445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46003.897303819445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46003.897303819445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46003.897303819445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46003.897303819445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46003.897303819445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46003.897303819445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46003.897303819445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46003.897303819445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46003.897303819445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46003.897303819445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46003.897303819445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46003.897303819445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46003.897303819445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46003.897303819445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46003.897303819445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46003.897303819445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46003.897303819445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46003.897303819445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46003.897303819445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46003.897303819445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46003.897303819445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46003.897303819445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46003.897303819445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46003.897303819445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46003.897303819445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46003.897303819445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46003.897303819445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46003.897303819445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46003.897303819445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46003.897303819445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46003.897303819445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46003.897303819445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46003.897303819445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46003.897303819445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46003.897303819445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46003.897303819445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46003.897303819445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46003.897303819445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46003.897303819445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46003.897303819445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46003.897303819445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46003.897303819445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46003.897303819445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46003.897303819445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46003.897303819445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46003.897303819445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46003.897303819445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46003.897303819445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46003.897303819445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46003.897303819445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46003.897303819445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46003.897303819445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46003.897303819445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46003.897303819445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46003.897303819445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46003.897303819445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46003.897303819445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46003.897303819445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46003.897303819445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46003.897303819445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46003.897303819445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46003.897303819445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46003.897303819445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46003.897303819445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46003.897303819445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46003.897303819445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46003.897303819445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46003.897303819445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46003.897303819445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46003.897303819445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46003.897303819445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46003.897303819445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46003.897303819445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46003.897303819445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46003.897303819445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46003.897303819445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46003.897303819445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46003.897303819445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46003.897303819445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46003.897303819445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46003.897303819445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46003.897303819445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46003.897303819445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46003.897303819445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46003.897303819445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46003.897303819445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46003.897303819445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46003.897303819445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46003.897303819445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46003.897303819445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46003.897303819445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46003.897303819445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46003.897303819445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46003.897303819445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46003.897303819445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46003.897303819445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46003.897303819445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46003.897303819445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46003.897303819445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46003.897303819445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46003.897303819445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46003.897303819445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46003.897303819445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46003.897303819445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46003.897303819445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46003.897303819445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46003.897303819445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46003.897303819445</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1061A6EB-4CF6-4C3C-94A4-51B94C7CEB91}"/>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178.8974658564839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19.509884837963909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6.5419218750030268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3.0653940972260898</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5.2813078706094529E-2</v>
      </c>
      <c r="H7" s="97">
        <v>46003.838240740741</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2</v>
      </c>
      <c r="D8" s="18" t="s">
        <v>24037</v>
      </c>
      <c r="E8" s="81" t="s">
        <v>39111</v>
      </c>
      <c r="F8" s="97">
        <v>46003.88077546296</v>
      </c>
      <c r="G8" s="98">
        <f ca="1">IFERROR(NOW()-F8,"-")</f>
        <v>1.6528356485650875E-2</v>
      </c>
      <c r="H8" s="97">
        <v>46003.870740740742</v>
      </c>
      <c r="I8" s="18" t="str">
        <f>IFERROR(VLOOKUP(D8,DB!A:F,6,0),"")</f>
        <v>SCECO</v>
      </c>
      <c r="J8" s="18" t="str">
        <f>IFERROR(VLOOKUP(D8,DB!A:G,7,0),"")</f>
        <v>In progress</v>
      </c>
      <c r="K8" s="19" t="s">
        <v>39126</v>
      </c>
      <c r="L8" s="18" t="str">
        <f>IFERROR(VLOOKUP(D8,DB!A:I,9,0),"")</f>
        <v>Latis</v>
      </c>
    </row>
    <row r="9" spans="1:12" ht="31.5" customHeight="1">
      <c r="A9" s="96"/>
      <c r="B9" s="18" t="str">
        <f>IFERROR(VLOOKUP(D9,DB!A:K,11,0),"")</f>
        <v/>
      </c>
      <c r="C9" s="18"/>
      <c r="D9" s="18"/>
      <c r="E9" s="81"/>
      <c r="F9" s="97"/>
      <c r="G9" s="98">
        <f ca="1">IFERROR(NOW()-F9,"-")</f>
        <v>46003.897303819445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46003.897303819445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46003.897303819445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46003.897303819445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46003.897303819445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46003.897303819445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46003.897303819445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46003.897303819445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46003.897303819445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46003.897303819445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46003.897303819445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46003.897303819445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46003.897303819445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46003.897303819445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46003.897303819445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46003.897303819445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46003.897303819445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46003.897303819445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46003.897303819445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46003.897303819445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46003.897303819445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46003.897303819445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46003.897303819445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46003.897303819445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46003.897303819445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46003.897303819445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46003.897303819445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46003.897303819445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46003.897303819445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46003.897303819445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46003.897303819445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46003.897303819445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46003.897303819445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46003.897303819445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46003.897303819445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46003.897303819445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46003.897303819445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46003.897303819445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46003.897303819445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46003.897303819445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46003.897303819445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46003.897303819445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46003.897303819445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46003.897303819445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46003.897303819445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46003.897303819445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46003.897303819445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46003.897303819445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46003.897303819445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46003.897303819445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46003.897303819445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46003.897303819445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46003.897303819445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46003.897303819445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46003.897303819445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46003.897303819445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46003.897303819445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46003.897303819445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46003.897303819445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46003.897303819445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46003.897303819445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46003.897303819445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46003.897303819445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46003.897303819445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46003.897303819445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46003.897303819445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46003.897303819445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46003.897303819445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46003.897303819445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46003.897303819445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46003.897303819445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46003.897303819445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46003.897303819445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46003.897303819445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46003.897303819445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46003.897303819445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46003.897303819445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46003.897303819445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46003.897303819445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46003.897303819445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46003.897303819445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46003.897303819445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46003.897303819445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46003.897303819445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46003.897303819445</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46003.897303819445</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46003.897303819445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46003.897303819445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46003.897303819445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46003.897303819445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46003.897303819445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46003.897303819445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46003.897303819445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46003.897303819445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46003.897303819445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46003.897303819445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46003.897303819445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46003.897303819445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46003.897303819445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46003.897303819445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46003.897303819445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46003.897303819445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46003.897303819445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46003.897303819445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46003.897303819445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46003.897303819445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46003.897303819445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46003.897303819445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46003.897303819445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46003.897303819445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46003.897303819445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46003.897303819445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46003.897303819445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46003.897303819445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46003.897303819445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46003.897303819445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46003.897303819445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46003.897303819445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46003.897303819445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46003.897303819445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46003.897303819445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46003.897303819445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46003.897303819445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46003.897303819445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46003.897303819445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46003.897303819445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46003.897303819445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46003.897303819445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46003.897303819445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46003.897303819445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46003.897303819445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46003.897303819445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46003.897303819445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46003.897303819445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46003.897303819445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46003.897303819445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46003.897303819445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46003.897303819445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46003.897303819445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46003.897303819445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46003.897303819445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46003.897303819445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46003.897303819445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46003.897303819445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46003.897303819445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46003.897303819445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46003.897303819445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46003.897303819445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46003.897303819445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46003.897303819445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46003.897303819445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46003.897303819445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46003.897303819445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46003.897303819445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46003.897303819445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46003.897303819445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46003.897303819445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46003.897303819445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46003.897303819445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46003.897303819445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46003.897303819445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46003.897303819445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46003.897303819445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46003.897303819445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46003.897303819445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46003.897303819445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46003.897303819445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46003.897303819445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46003.897303819445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46003.897303819445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46003.897303819445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46003.897303819445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46003.897303819445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46003.897303819445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46003.897303819445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46003.897303819445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46003.897303819445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46003.897303819445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46003.897303819445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46003.897303819445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46003.897303819445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46003.897303819445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46003.897303819445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46003.897303819445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46003.897303819445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46003.897303819445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46003.897303819445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46003.897303819445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46003.897303819445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46003.897303819445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46003.897303819445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46003.897303819445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46003.897303819445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46003.897303819445</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46003.897303819445</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46003.897303819445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46003.897303819445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46003.897303819445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46003.897303819445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46003.897303819445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46003.897303819445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46003.897303819445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46003.897303819445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46003.897303819445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46003.897303819445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46003.897303819445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46003.897303819445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46003.897303819445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46003.897303819445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46003.897303819445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46003.897303819445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46003.897303819445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46003.897303819445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46003.897303819445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46003.897303819445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46003.897303819445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46003.897303819445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46003.897303819445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46003.897303819445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46003.897303819445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46003.897303819445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46003.897303819445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46003.897303819445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46003.897303819445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46003.897303819445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46003.897303819445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46003.897303819445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46003.897303819445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46003.897303819445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46003.897303819445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46003.897303819445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46003.897303819445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46003.897303819445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46003.897303819445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46003.897303819445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46003.897303819445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46003.897303819445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46003.897303819445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46003.897303819445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46003.897303819445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46003.897303819445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46003.897303819445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46003.897303819445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46003.897303819445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46003.897303819445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46003.897303819445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46003.897303819445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46003.897303819445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46003.897303819445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46003.897303819445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46003.897303819445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46003.897303819445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46003.897303819445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46003.897303819445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46003.897303819445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46003.897303819445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46003.897303819445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46003.897303819445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46003.897303819445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46003.897303819445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46003.897303819445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46003.897303819445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46003.897303819445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46003.897303819445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46003.897303819445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46003.897303819445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46003.897303819445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46003.897303819445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46003.897303819445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46003.897303819445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46003.897303819445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46003.897303819445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46003.897303819445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46003.897303819445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46003.897303819445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46003.897303819445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46003.897303819445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46003.897303819445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46003.897303819445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46003.897303819445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46003.897303819445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46003.897303819445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46003.897303819445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46003.897303819445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46003.897303819445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46003.897303819445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46003.897303819445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46003.897303819445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46003.897303819445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46003.897303819445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46003.897303819445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46003.897303819445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46003.897303819445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46003.897303819445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46003.897303819445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46003.897303819445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46003.897303819445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46003.897303819445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46003.897303819445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46003.897303819445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46003.897303819445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46003.897303819445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46003.897303819445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46003.897303819445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46003.897303819445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46003.897303819445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46003.897303819445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46003.897303819445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46003.897303819445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46003.897303819445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46003.897303819445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46003.897303819445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46003.897303819445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46003.897303819445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46003.897303819445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46003.897303819445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46003.897303819445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46003.897303819445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46003.897303819445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46003.897303819445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46003.897303819445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46003.897303819445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46003.897303819445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46003.897303819445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46003.897303819445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46003.897303819445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46003.897303819445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46003.897303819445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46003.897303819445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46003.897303819445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46003.897303819445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46003.897303819445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46003.897303819445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46003.897303819445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46003.897303819445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46003.897303819445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46003.897303819445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46003.897303819445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46003.897303819445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46003.897303819445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46003.897303819445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46003.897303819445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46003.897303819445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46003.897303819445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46003.897303819445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46003.897303819445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46003.897303819445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46003.897303819445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46003.897303819445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46003.897303819445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46003.897303819445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46003.897303819445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46003.897303819445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46003.897303819445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46003.897303819445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46003.897303819445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46003.897303819445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46003.897303819445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46003.897303819445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46003.897303819445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46003.897303819445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46003.897303819445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46003.897303819445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46003.897303819445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46003.897303819445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46003.897303819445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46003.897303819445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46003.897303819445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46003.897303819445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46003.897303819445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46003.897303819445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46003.897303819445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46003.897303819445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46003.897303819445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46003.897303819445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46003.897303819445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46003.897303819445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46003.897303819445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46003.897303819445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46003.897303819445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46003.897303819445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46003.897303819445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46003.897303819445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46003.897303819445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46003.897303819445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46003.897303819445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46003.897303819445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46003.897303819445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46003.897303819445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46003.897303819445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46003.897303819445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46003.897303819445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46003.897303819445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46003.897303819445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46003.897303819445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46003.897303819445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46003.897303819445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46003.897303819445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46003.897303819445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46003.897303819445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46003.897303819445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46003.897303819445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46003.897303819445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46003.897303819445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46003.897303819445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46003.897303819445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46003.897303819445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46003.897303819445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46003.897303819445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46003.897303819445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46003.897303819445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46003.897303819445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46003.897303819445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46003.897303819445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46003.897303819445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46003.897303819445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46003.897303819445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46003.897303819445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46003.897303819445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46003.897303819445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46003.897303819445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46003.897303819445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46003.897303819445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46003.897303819445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46003.897303819445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46003.897303819445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46003.897303819445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46003.897303819445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46003.897303819445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46003.897303819445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46003.897303819445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46003.897303819445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46003.897303819445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46003.897303819445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46003.897303819445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46003.897303819445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46003.897303819445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46003.897303819445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46003.897303819445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46003.897303819445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46003.897303819445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46003.897303819445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46003.897303819445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46003.897303819445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46003.897303819445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46003.897303819445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46003.897303819445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46003.897303819445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46003.897303819445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46003.897303819445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46003.897303819445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46003.897303819445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46003.897303819445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46003.897303819445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46003.897303819445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46003.897303819445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46003.897303819445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46003.897303819445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46003.897303819445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46003.897303819445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46003.897303819445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46003.897303819445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46003.897303819445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46003.897303819445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46003.897303819445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46003.897303819445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46003.897303819445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46003.897303819445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46003.897303819445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46003.897303819445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46003.897303819445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46003.897303819445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46003.897303819445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46003.897303819445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46003.897303819445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46003.897303819445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46003.897303819445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46003.897303819445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46003.897303819445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46003.897303819445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46003.897303819445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46003.897303819445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46003.897303819445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46003.897303819445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46003.897303819445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46003.897303819445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46003.897303819445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46003.897303819445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46003.897303819445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46003.897303819445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46003.897303819445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46003.897303819445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46003.897303819445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46003.897303819445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46003.897303819445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46003.897303819445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46003.897303819445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46003.897303819445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46003.897303819445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46003.897303819445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46003.897303819445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46003.897303819445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46003.897303819445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46003.897303819445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46003.897303819445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46003.897303819445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46003.897303819445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46003.897303819445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46003.897303819445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46003.897303819445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46003.897303819445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46003.897303819445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46003.897303819445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46003.897303819445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46003.897303819445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46003.897303819445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46003.897303819445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46003.897303819445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46003.897303819445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46003.897303819445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46003.897303819445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46003.897303819445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46003.897303819445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46003.897303819445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46003.897303819445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46003.897303819445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46003.897303819445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46003.897303819445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46003.897303819445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46003.897303819445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46003.897303819445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46003.897303819445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46003.897303819445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46003.897303819445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46003.897303819445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46003.897303819445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46003.897303819445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46003.897303819445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46003.897303819445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46003.897303819445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46003.897303819445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46003.897303819445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46003.897303819445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46003.897303819445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46003.897303819445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46003.897303819445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46003.897303819445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46003.897303819445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46003.897303819445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46003.897303819445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46003.897303819445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46003.897303819445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46003.897303819445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46003.897303819445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46003.897303819445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46003.897303819445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46003.897303819445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46003.897303819445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46003.897303819445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46003.897303819445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46003.897303819445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46003.897303819445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46003.897303819445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46003.897303819445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46003.897303819445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46003.897303819445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46003.897303819445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46003.897303819445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46003.897303819445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46003.897303819445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46003.897303819445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46003.897303819445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46003.897303819445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46003.897303819445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46003.897303819445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46003.897303819445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46003.897303819445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46003.897303819445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46003.897303819445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46003.897303819445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46003.897303819445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46003.897303819445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46003.897303819445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46003.897303819445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46003.897303819445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46003.897303819445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46003.897303819445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46003.897303819445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46003.897303819445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46003.897303819445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46003.897303819445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46003.897303819445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46003.897303819445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46003.897303819445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46003.897303819445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46003.897303819445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46003.897303819445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46003.897303819445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46003.897303819445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46003.897303819445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46003.897303819445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46003.897303819445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46003.897303819445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46003.897303819445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46003.897303819445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46003.897303819445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46003.897303819445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46003.897303819445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46003.897303819445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46003.897303819445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46003.897303819445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46003.897303819445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46003.897303819445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46003.897303819445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46003.897303819445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46003.897303819445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46003.897303819445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46003.897303819445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46003.897303819445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46003.897303819445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46003.897303819445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46003.897303819445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46003.897303819445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46003.897303819445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46003.897303819445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46003.897303819445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46003.897303819445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46003.897303819445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46003.897303819445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46003.897303819445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46003.897303819445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46003.897303819445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46003.897303819445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46003.897303819445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46003.897303819445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46003.897303819445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46003.897303819445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46003.897303819445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46003.897303819445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46003.897303819445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46003.897303819445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46003.897303819445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46003.897303819445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46003.897303819445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46003.897303819445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46003.897303819445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46003.897303819445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46003.897303819445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46003.897303819445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46003.897303819445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46003.897303819445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46003.897303819445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46003.897303819445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46003.897303819445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46003.897303819445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46003.897303819445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46003.897303819445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46003.897303819445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46003.897303819445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46003.897303819445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46003.897303819445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46003.897303819445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46003.897303819445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46003.897303819445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46003.897303819445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46003.897303819445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46003.897303819445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46003.897303819445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46003.897303819445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46003.897303819445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46003.897303819445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46003.897303819445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46003.897303819445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46003.897303819445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46003.897303819445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46003.897303819445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46003.897303819445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46003.897303819445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46003.897303819445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46003.897303819445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46003.897303819445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46003.897303819445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46003.897303819445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46003.897303819445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46003.897303819445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46003.897303819445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46003.897303819445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46003.897303819445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46003.897303819445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46003.897303819445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46003.897303819445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46003.897303819445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46003.897303819445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46003.897303819445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46003.897303819445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46003.897303819445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46003.897303819445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46003.897303819445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46003.897303819445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46003.897303819445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46003.897303819445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46003.897303819445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46003.897303819445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46003.897303819445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46003.897303819445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46003.897303819445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46003.897303819445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46003.897303819445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46003.897303819445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46003.897303819445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46003.897303819445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46003.897303819445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46003.897303819445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46003.897303819445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46003.897303819445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46003.897303819445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46003.897303819445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46003.897303819445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46003.897303819445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46003.897303819445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46003.897303819445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46003.897303819445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46003.897303819445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46003.897303819445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46003.897303819445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46003.897303819445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46003.897303819445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46003.897303819445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46003.897303819445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46003.897303819445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46003.897303819445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46003.897303819445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46003.897303819445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46003.897303819445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46003.897303819445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46003.897303819445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46003.897303819445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46003.897303819445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46003.897303819445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46003.897303819445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46003.897303819445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46003.897303819445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46003.897303819445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46003.897303819445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46003.897303819445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46003.897303819445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46003.897303819445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46003.897303819445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46003.897303819445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46003.897303819445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46003.897303819445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46003.897303819445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46003.897303819445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46003.897303819445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46003.897303819445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46003.897303819445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46003.897303819445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46003.897303819445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46003.897303819445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46003.897303819445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46003.897303819445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46003.897303819445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46003.897303819445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46003.897303819445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46003.897303819445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46003.897303819445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46003.897303819445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46003.897303819445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46003.897303819445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46003.897303819445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46003.897303819445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46003.897303819445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46003.897303819445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46003.897303819445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46003.897303819445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46003.897303819445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46003.897303819445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46003.897303819445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46003.897303819445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46003.897303819445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46003.897303819445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46003.897303819445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46003.897303819445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46003.897303819445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46003.897303819445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46003.897303819445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46003.897303819445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46003.897303819445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46003.897303819445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46003.897303819445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46003.897303819445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46003.897303819445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46003.897303819445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46003.897303819445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46003.897303819445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46003.897303819445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46003.897303819445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46003.897303819445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46003.897303819445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46003.897303819445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46003.897303819445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46003.897303819445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46003.897303819445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46003.897303819445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46003.897303819445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46003.897303819445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46003.897303819445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46003.897303819445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46003.897303819445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46003.897303819445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46003.897303819445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46003.897303819445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46003.897303819445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46003.897303819445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46003.897303819445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46003.897303819445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46003.897303819445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46003.897303819445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46003.897303819445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46003.897303819445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46003.897303819445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46003.897303819445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46003.897303819445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46003.897303819445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46003.897303819445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46003.897303819445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46003.897303819445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46003.897303819445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46003.897303819445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46003.897303819445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46003.897303819445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46003.897303819445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46003.897303819445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46003.897303819445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46003.897303819445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46003.897303819445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46003.897303819445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46003.897303819445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46003.897303819445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46003.897303819445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46003.897303819445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46003.897303819445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46003.897303819445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46003.897303819445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46003.897303819445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46003.897303819445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46003.897303819445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46003.897303819445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46003.897303819445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46003.897303819445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46003.897303819445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46003.897303819445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46003.897303819445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46003.897303819445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46003.897303819445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46003.897303819445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46003.897303819445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46003.897303819445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46003.897303819445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46003.897303819445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46003.897303819445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46003.897303819445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46003.897303819445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46003.897303819445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46003.897303819445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46003.897303819445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46003.897303819445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46003.897303819445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46003.897303819445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46003.897303819445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46003.897303819445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46003.897303819445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46003.897303819445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46003.897303819445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46003.897303819445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46003.897303819445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46003.897303819445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46003.897303819445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46003.897303819445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46003.897303819445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46003.897303819445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46003.897303819445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46003.897303819445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46003.897303819445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46003.897303819445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46003.897303819445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46003.897303819445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46003.897303819445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46003.897303819445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46003.897303819445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46003.897303819445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46003.897303819445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46003.897303819445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46003.897303819445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46003.897303819445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46003.897303819445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46003.897303819445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46003.897303819445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46003.897303819445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46003.897303819445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46003.897303819445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46003.897303819445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46003.897303819445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46003.897303819445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46003.897303819445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46003.897303819445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46003.897303819445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46003.897303819445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46003.897303819445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46003.897303819445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46003.897303819445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46003.897303819445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46003.897303819445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46003.897303819445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46003.897303819445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46003.897303819445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46003.897303819445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46003.897303819445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46003.897303819445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46003.897303819445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46003.897303819445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46003.897303819445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46003.897303819445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46003.897303819445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46003.897303819445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46003.897303819445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46003.897303819445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46003.897303819445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46003.897303819445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46003.897303819445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46003.897303819445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46003.897303819445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46003.897303819445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46003.897303819445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46003.897303819445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46003.897303819445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46003.897303819445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46003.897303819445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46003.897303819445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46003.897303819445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46003.897303819445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46003.897303819445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46003.897303819445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46003.897303819445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46003.897303819445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46003.897303819445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46003.897303819445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46003.897303819445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46003.897303819445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46003.897303819445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46003.897303819445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46003.897303819445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46003.897303819445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46003.897303819445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46003.897303819445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46003.897303819445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46003.897303819445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46003.897303819445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46003.897303819445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46003.897303819445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46003.897303819445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46003.897303819445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46003.897303819445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46003.897303819445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46003.897303819445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46003.897303819445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46003.897303819445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46003.897303819445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46003.897303819445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46003.897303819445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46003.897303819445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46003.897303819445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46003.897303819445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46003.897303819445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46003.897303819445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46003.897303819445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46003.897303819445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46003.897303819445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46003.897303819445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46003.897303819445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46003.897303819445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46003.897303819445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46003.897303819445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46003.897303819445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46003.897303819445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46003.897303819445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46003.897303819445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46003.897303819445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46003.897303819445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46003.897303819445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46003.897303819445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46003.897303819445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46003.897303819445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46003.897303819445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46003.897303819445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46003.897303819445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46003.897303819445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46003.897303819445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46003.897303819445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46003.897303819445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46003.897303819445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46003.897303819445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46003.897303819445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46003.897303819445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46003.897303819445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46003.897303819445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46003.897303819445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46003.897303819445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46003.897303819445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46003.897303819445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46003.897303819445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46003.897303819445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46003.897303819445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46003.897303819445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46003.897303819445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46003.897303819445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46003.897303819445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46003.897303819445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46003.897303819445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46003.897303819445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46003.897303819445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46003.897303819445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46003.897303819445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46003.897303819445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46003.897303819445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46003.897303819445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46003.897303819445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46003.897303819445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46003.897303819445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46003.897303819445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46003.897303819445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46003.897303819445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46003.897303819445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46003.897303819445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46003.897303819445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46003.897303819445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46003.897303819445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46003.897303819445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46003.897303819445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46003.897303819445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46003.897303819445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46003.897303819445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46003.897303819445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46003.897303819445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46003.897303819445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46003.897303819445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46003.897303819445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46003.897303819445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46003.897303819445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46003.897303819445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46003.897303819445</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300.41658622684918</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5.103160300925083</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39132</v>
      </c>
      <c r="E4" s="90" t="s">
        <v>39106</v>
      </c>
      <c r="F4" s="91"/>
      <c r="G4" s="92">
        <f ca="1">IFERROR(NOW()-F4,"")</f>
        <v>46003.897303819445</v>
      </c>
      <c r="H4" s="91">
        <v>46002.156793981485</v>
      </c>
      <c r="I4" s="106" t="str">
        <f>IFERROR(VLOOKUP(D4,DB!A:F,6,0),"")</f>
        <v>SCECO</v>
      </c>
      <c r="J4" s="106" t="str">
        <f>IFERROR(VLOOKUP(D4,DB!A:G,7,0),"")</f>
        <v>Dead</v>
      </c>
      <c r="K4" s="93" t="s">
        <v>39133</v>
      </c>
      <c r="L4" s="87" t="str">
        <f>IFERROR(VLOOKUP(D4,DB!A:I,9,0),"")</f>
        <v>Latis</v>
      </c>
    </row>
    <row r="5" spans="1:16" ht="15" customHeight="1">
      <c r="A5" s="106"/>
      <c r="B5" s="106" t="str">
        <f>IFERROR(VLOOKUP(D5,DB!A:K,11,0),"")</f>
        <v/>
      </c>
      <c r="C5" s="89"/>
      <c r="D5" s="87"/>
      <c r="E5" s="90"/>
      <c r="F5" s="91"/>
      <c r="G5" s="92">
        <f ca="1">IFERROR(NOW()-F5,"")</f>
        <v>46003.897303819445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46003.897303819445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46003.897303819445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46003.897303819445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46003.897303819445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46003.897303819445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46003.897303819445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46003.897303819445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46003.897303819445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46003.897303819445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46003.897303819445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46003.897303819445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46003.897303819445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46003.897303819445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46003.897303819445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46003.897303819445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46003.897303819445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46003.897303819445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46003.897303819445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46003.897303819445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46003.897303819445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46003.897303819445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46003.897303819445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46003.897303819445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46003.897303819445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46003.897303819445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46003.897303819445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46003.897303819445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46003.897303819445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46003.897303819445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46003.897303819445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46003.897303819445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46003.897303819445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46003.897303819445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46003.897303819445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46003.897303819445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46003.897303819445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46003.897303819445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46003.897303819445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46003.897303819445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46003.897303819445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46003.897303819445</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2" sqref="D12"/>
    </sheetView>
  </sheetViews>
  <sheetFormatPr defaultColWidth="11.19921875" defaultRowHeight="15"/>
  <cols>
    <col min="1" max="1" width="18.0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8.2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112.06524363425706</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39111</v>
      </c>
      <c r="F3" s="38">
        <v>45926.188877314817</v>
      </c>
      <c r="G3" s="101">
        <f t="shared" ref="G3" ca="1" si="0">IFERROR(NOW()-F3,"")</f>
        <v>77.708426504628733</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39111</v>
      </c>
      <c r="F4" s="103">
        <v>45948.661111111112</v>
      </c>
      <c r="G4" s="104">
        <f t="shared" ref="G4" ca="1" si="1">IFERROR(NOW()-F4,"")</f>
        <v>55.236192708332965</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22.524005208331801</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6.7898153935166192</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1.777789930558356</v>
      </c>
      <c r="H7" s="38">
        <v>46002.086875000001</v>
      </c>
      <c r="I7" s="37" t="str">
        <f>IFERROR(VLOOKUP(D7,[1]DB!A:F,6,0),"")</f>
        <v>SCECO</v>
      </c>
      <c r="J7" s="37" t="str">
        <f>IFERROR(VLOOKUP(D7,[1]DB!A:G,7,0),"")</f>
        <v>Good</v>
      </c>
      <c r="K7" s="37" t="s">
        <v>39146</v>
      </c>
      <c r="L7" s="37" t="str">
        <f>IFERROR(VLOOKUP(D7,[1]DB!A:I,9,0),"")</f>
        <v>Latis</v>
      </c>
      <c r="M7" s="37"/>
    </row>
    <row r="8" spans="1:13">
      <c r="A8" s="151"/>
      <c r="B8" s="37" t="str">
        <f>IFERROR(VLOOKUP(D8,[1]DB!A:K,11,0),"")</f>
        <v/>
      </c>
      <c r="C8" s="151"/>
      <c r="D8" s="151"/>
      <c r="E8" s="151"/>
      <c r="F8" s="152"/>
      <c r="G8" s="153">
        <f t="shared" ref="G8:G57" ca="1" si="3">IFERROR(NOW()-F8,"")</f>
        <v>46003.897303819445</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46003.897303819445</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46003.897303819445</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46003.897303819445</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46003.897303819445</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46003.897303819445</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46003.897303819445</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46003.897303819445</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46003.897303819445</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46003.897303819445</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46003.897303819445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46003.897303819445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46003.897303819445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46003.897303819445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46003.897303819445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46003.897303819445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46003.897303819445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46003.897303819445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46003.897303819445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46003.897303819445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46003.897303819445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46003.897303819445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46003.897303819445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46003.897303819445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46003.897303819445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46003.897303819445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46003.897303819445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46003.897303819445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46003.897303819445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46003.897303819445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46003.897303819445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46003.897303819445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46003.897303819445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46003.897303819445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46003.897303819445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46003.897303819445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46003.897303819445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46003.897303819445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46003.897303819445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46003.897303819445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46003.897303819445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46003.897303819445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46003.897303819445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46003.897303819445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46003.897303819445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46003.897303819445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46003.897303819445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46003.897303819445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46003.897303819445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46003.897303819445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46003.897303819445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46003.897303819445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46003.897303819445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46003.897303819445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46003.897303819445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46003.897303819445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46003.897303819445</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46003.897303819445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46003.897303819445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46003.897303819445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46003.897303819445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46003.897303819445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46003.897303819445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46003.897303819445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46003.897303819445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46003.897303819445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46003.897303819445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46003.897303819445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46003.897303819445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46003.897303819445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46003.897303819445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46003.897303819445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46003.897303819445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46003.897303819445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46003.897303819445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46003.897303819445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46003.897303819445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46003.897303819445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46003.897303819445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46003.897303819445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46003.897303819445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46003.897303819445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46003.897303819445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46003.897303819445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46003.897303819445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46003.897303819445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46003.897303819445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46003.897303819445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46003.897303819445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46003.897303819445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46003.897303819445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46003.897303819445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46003.897303819445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46003.897303819445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46003.897303819445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46003.897303819445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46003.897303819445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46003.897303819445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46003.897303819445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46003.897303819445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46003.897303819445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46003.897303819445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46003.897303819445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46003.897303819445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46003.897303819445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46003.897303819445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46003.897303819445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46003.897303819445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46003.897303819445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46003.897303819445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46003.897303819445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46003.897303819445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46003.897303819445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46003.897303819445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46003.897303819445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46003.897303819445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46003.897303819445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46003.897303819445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46003.897303819445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46003.897303819445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46003.897303819445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46003.897303819445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46003.897303819445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46003.897303819445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46003.897303819445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46003.897303819445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46003.897303819445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46003.897303819445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46003.897303819445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46003.897303819445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46003.897303819445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46003.897303819445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46003.897303819445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46003.897303819445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46003.897303819445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46003.897303819445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46003.897303819445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46003.897303819445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46003.897303819445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46003.897303819445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46003.897303819445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46003.897303819445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46003.897303819445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46003.897303819445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46003.897303819445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46003.897303819445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46003.897303819445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46003.897303819445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46003.897303819445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46003.897303819445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46003.897303819445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46003.897303819445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46003.897303819445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46003.897303819445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46003.897303819445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46003.897303819445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46003.897303819445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46003.897303819445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46003.897303819445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46003.897303819445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46003.897303819445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46003.897303819445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46003.897303819445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46003.897303819445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46003.897303819445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46003.897303819445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46003.897303819445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46003.897303819445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46003.897303819445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46003.897303819445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46003.897303819445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46003.897303819445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46003.897303819445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46003.897303819445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46003.897303819445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46003.897303819445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46003.897303819445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46003.897303819445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46003.897303819445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46003.897303819445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46003.897303819445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46003.897303819445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46003.897303819445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46003.897303819445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46003.897303819445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46003.897303819445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46003.897303819445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46003.897303819445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46003.897303819445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46003.897303819445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46003.897303819445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46003.897303819445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46003.897303819445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46003.897303819445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46003.897303819445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46003.897303819445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46003.897303819445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46003.897303819445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46003.897303819445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46003.897303819445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46003.897303819445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46003.897303819445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46003.897303819445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46003.897303819445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46003.897303819445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46003.897303819445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46003.897303819445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46003.897303819445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46003.897303819445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46003.897303819445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46003.897303819445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46003.897303819445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46003.897303819445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46003.897303819445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46003.897303819445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46003.897303819445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46003.897303819445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46003.897303819445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46003.897303819445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46003.897303819445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46003.897303819445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46003.897303819445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46003.897303819445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46003.897303819445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46003.897303819445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46003.897303819445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46003.897303819445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46003.897303819445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46003.897303819445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46003.897303819445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46003.897303819445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46003.897303819445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46003.897303819445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46003.897303819445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46003.897303819445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46003.897303819445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46003.897303819445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46003.897303819445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46003.897303819445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46003.897303819445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46003.897303819445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46003.897303819445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46003.897303819445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46003.897303819445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46003.897303819445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46003.897303819445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46003.897303819445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46003.897303819445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46003.897303819445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46003.897303819445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46003.897303819445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46003.897303819445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46003.897303819445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46003.897303819445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46003.897303819445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46003.897303819445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46003.897303819445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46003.897303819445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46003.897303819445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46003.897303819445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46003.897303819445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46003.897303819445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46003.897303819445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46003.897303819445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46003.897303819445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46003.897303819445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46003.897303819445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46003.897303819445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46003.897303819445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46003.897303819445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46003.897303819445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46003.897303819445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46003.897303819445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46003.897303819445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46003.897303819445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46003.897303819445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46003.897303819445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46003.897303819445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46003.897303819445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46003.897303819445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46003.897303819445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46003.897303819445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46003.897303819445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46003.897303819445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46003.897303819445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46003.897303819445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46003.897303819445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46003.897303819445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46003.897303819445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46003.897303819445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46003.897303819445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46003.897303819445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46003.897303819445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46003.897303819445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46003.897303819445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46003.897303819445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46003.897303819445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46003.897303819445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46003.897303819445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46003.897303819445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46003.897303819445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46003.897303819445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46003.897303819445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46003.897303819445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46003.897303819445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46003.897303819445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46003.897303819445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46003.897303819445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46003.897303819445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46003.897303819445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46003.897303819445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46003.897303819445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46003.897303819445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46003.897303819445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46003.897303819445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46003.897303819445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46003.897303819445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46003.897303819445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46003.897303819445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46003.897303819445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46003.897303819445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46003.897303819445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46003.897303819445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46003.897303819445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46003.897303819445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46003.897303819445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46003.897303819445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46003.897303819445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46003.897303819445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46003.897303819445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46003.897303819445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46003.897303819445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46003.897303819445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46003.897303819445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46003.897303819445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46003.897303819445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46003.897303819445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46003.897303819445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46003.897303819445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46003.897303819445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46003.897303819445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46003.897303819445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46003.897303819445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46003.897303819445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46003.897303819445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46003.897303819445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46003.897303819445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46003.897303819445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46003.897303819445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46003.897303819445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46003.897303819445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46003.897303819445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46003.897303819445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46003.897303819445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46003.897303819445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46003.897303819445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46003.897303819445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46003.897303819445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46003.897303819445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46003.897303819445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46003.897303819445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46003.897303819445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46003.897303819445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46003.897303819445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46003.897303819445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46003.897303819445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46003.897303819445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46003.897303819445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46003.897303819445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46003.897303819445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46003.897303819445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46003.897303819445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46003.897303819445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46003.897303819445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46003.897303819445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46003.897303819445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46003.897303819445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46003.897303819445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46003.897303819445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46003.897303819445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46003.897303819445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46003.897303819445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46003.897303819445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46003.897303819445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46003.897303819445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46003.897303819445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46003.897303819445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46003.897303819445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46003.897303819445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46003.897303819445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46003.897303819445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46003.897303819445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46003.897303819445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46003.897303819445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46003.897303819445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46003.897303819445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46003.897303819445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46003.897303819445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46003.897303819445</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46003.897303819445</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