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774" documentId="120_S{2AC9BD13-BADA-5192-A53E-5A8FF88502F6}" xr6:coauthVersionLast="47" xr6:coauthVersionMax="47" xr10:uidLastSave="{153AA4D1-5E30-4E7D-BFF1-098401E60C27}"/>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5" i="9"/>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0" i="1"/>
  <c r="G10" i="1"/>
  <c r="I10" i="1"/>
  <c r="J10" i="1"/>
  <c r="L10" i="1"/>
  <c r="B11" i="1"/>
  <c r="G11" i="1"/>
  <c r="I11" i="1"/>
  <c r="J11" i="1"/>
  <c r="L11" i="1"/>
  <c r="B12" i="1"/>
  <c r="G12" i="1"/>
  <c r="I12" i="1"/>
  <c r="J12" i="1"/>
  <c r="L12" i="1"/>
  <c r="D3"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I3" i="9"/>
  <c r="J3" i="9"/>
  <c r="L3" i="9"/>
  <c r="B4" i="9"/>
  <c r="G4" i="9"/>
  <c r="I4" i="9"/>
  <c r="J4" i="9"/>
  <c r="L4" i="9"/>
  <c r="G5" i="9"/>
  <c r="I5" i="9"/>
  <c r="J5" i="9"/>
  <c r="L5" i="9"/>
  <c r="B6" i="9"/>
  <c r="G6" i="9"/>
  <c r="I6" i="9"/>
  <c r="J6" i="9"/>
  <c r="L6"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<sst xmlns="http://schemas.openxmlformats.org/spreadsheetml/2006/main" count="180285" uniqueCount="39127">
  <si>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</si>
  <si>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</si>
  <si>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</si>
  <si>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</si>
  <si>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</si>
  <si>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</si>
  <si>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</si>
  <si>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</si>
  <si>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</si>
  <si>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</si>
  <si>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</si>
  <si>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</si>
  <si>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</si>
  <si>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</si>
  <si>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</si>
  <si>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</si>
  <si>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</si>
  <si>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</si>
  <si>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</si>
  <si>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</si>
  <si>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</si>
  <si>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</si>
  <si>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</si>
  <si>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</si>
  <si>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</si>
  <si>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</si>
  <si>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</si>
  <si>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</si>
  <si>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</si>
  <si>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</si>
  <si>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</si>
  <si>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</si>
  <si>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</si>
  <si>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</si>
  <si>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</si>
  <si>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</si>
  <si>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</si>
  <si>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</si>
  <si>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</si>
  <si>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</si>
  <si>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</si>
  <si>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</si>
  <si>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</si>
  <si>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</si>
  <si>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</si>
  <si>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</si>
  <si>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</si>
  <si>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</si>
  <si>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</si>
  <si>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</si>
  <si>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</si>
  <si>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</si>
  <si>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</si>
  <si>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</si>
  <si>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</si>
  <si>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</si>
  <si>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</si>
  <si>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</si>
  <si>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</si>
  <si>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</si>
  <si>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</si>
  <si>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</si>
  <si>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</si>
  <si>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</si>
  <si>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</si>
  <si>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</si>
  <si>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</si>
  <si>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</si>
  <si>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</si>
  <si>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</si>
  <si>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</si>
  <si>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</si>
  <si>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</si>
  <si>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</si>
  <si>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</si>
  <si>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</si>
  <si>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</si>
  <si>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</si>
  <si>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</si>
  <si>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</si>
  <si>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</si>
  <si>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</si>
  <si>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</si>
  <si>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</si>
  <si>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</si>
  <si>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</si>
  <si>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</si>
  <si>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</si>
  <si>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</si>
  <si>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</si>
  <si>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</si>
  <si>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</si>
  <si>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</si>
  <si>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</si>
  <si>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</si>
  <si>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</si>
  <si>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</si>
  <si>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</si>
  <si>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</si>
  <si>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</si>
  <si>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</si>
  <si>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</si>
  <si>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</si>
  <si>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</si>
  <si>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</si>
  <si>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</si>
  <si>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</si>
  <si>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</si>
  <si>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</si>
  <si>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</si>
  <si>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</si>
  <si>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</si>
  <si>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</si>
  <si>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</si>
  <si>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</si>
  <si>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</si>
  <si>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</si>
  <si>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</si>
  <si>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</si>
  <si>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</si>
  <si>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</si>
  <si>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</si>
  <si>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</si>
  <si>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</si>
  <si>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</si>
  <si>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</si>
  <si>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</si>
  <si>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</si>
  <si>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</si>
  <si>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</si>
  <si>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</si>
  <si>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</si>
  <si>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</si>
  <si>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</si>
  <si>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</si>
  <si>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</si>
  <si>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</si>
  <si>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</si>
  <si>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</si>
  <si>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</si>
  <si>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</si>
  <si>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</si>
  <si>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</si>
  <si>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</si>
  <si>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</si>
  <si>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</si>
  <si>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</si>
  <si>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</si>
  <si>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</si>
  <si>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</si>
  <si>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</si>
  <si>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</si>
  <si>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</si>
  <si>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</si>
  <si>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</si>
  <si>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</si>
  <si>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</si>
  <si>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</si>
  <si>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</si>
  <si>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</si>
  <si>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</si>
  <si>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</si>
  <si>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</si>
  <si>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</si>
  <si>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</si>
  <si>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</si>
  <si>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</si>
  <si>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</si>
  <si>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</si>
  <si>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</si>
  <si>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</si>
  <si>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</si>
  <si>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</si>
  <si>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</si>
  <si>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</si>
  <si>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</si>
  <si>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</si>
  <si>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</si>
  <si>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</si>
  <si>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</si>
  <si>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</si>
  <si>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</si>
  <si>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</si>
  <si>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</si>
  <si>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</si>
  <si>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</si>
  <si>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</si>
  <si>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</si>
  <si>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</si>
  <si>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</si>
  <si>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</si>
  <si>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</si>
  <si>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</si>
  <si>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</si>
  <si>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</si>
  <si>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</si>
  <si>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</si>
  <si>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</si>
  <si>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</si>
  <si>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</si>
  <si>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</si>
  <si>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</si>
  <si>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</si>
  <si>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</si>
  <si>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</si>
  <si>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</si>
  <si>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</si>
  <si>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</si>
  <si>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</si>
  <si>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</si>
  <si>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</si>
  <si>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</si>
  <si>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</si>
  <si>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</si>
  <si>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</si>
  <si>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</si>
  <si>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</si>
  <si>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</si>
  <si>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</si>
  <si>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</si>
  <si>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</si>
  <si>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</si>
  <si>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</si>
  <si>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</si>
  <si>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</si>
  <si>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</si>
  <si>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</si>
  <si>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</si>
  <si>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</si>
  <si>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</si>
  <si>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</si>
  <si>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</si>
  <si>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</si>
  <si>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</si>
  <si>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</si>
  <si>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</si>
  <si>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</si>
  <si>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</si>
  <si>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</si>
  <si>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</si>
  <si>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</si>
  <si>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</si>
  <si>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</si>
  <si>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</si>
  <si>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</si>
  <si>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</si>
  <si>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</si>
  <si>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</si>
  <si>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</si>
  <si>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</si>
  <si>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</si>
  <si>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</si>
  <si>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</si>
  <si>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</si>
  <si>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</si>
  <si>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</si>
  <si>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</si>
  <si>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</si>
  <si>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</si>
  <si>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</si>
  <si>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</si>
  <si>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</si>
  <si>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</si>
  <si>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</si>
  <si>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</si>
  <si>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</si>
  <si>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</si>
  <si>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</si>
  <si>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</si>
  <si>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</si>
  <si>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</si>
  <si>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</si>
  <si>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</si>
  <si>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</si>
  <si>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</si>
  <si>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</si>
  <si>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</si>
  <si>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</si>
  <si>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</si>
  <si>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</si>
  <si>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</si>
  <si>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</si>
  <si>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</si>
  <si>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</si>
  <si>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</si>
  <si>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</si>
  <si>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</si>
  <si>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</si>
  <si>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</si>
  <si>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</si>
  <si>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</si>
  <si>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</si>
  <si>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</si>
  <si>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</si>
  <si>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</si>
  <si>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</si>
  <si>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</si>
  <si>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</si>
  <si>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</si>
  <si>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</si>
  <si>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</si>
  <si>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</si>
  <si>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</si>
  <si>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</si>
  <si>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</si>
  <si>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</si>
  <si>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</si>
  <si>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</si>
  <si>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</si>
  <si>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</si>
  <si>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</si>
  <si>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</si>
  <si>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</si>
  <si>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</si>
  <si>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</si>
  <si>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</si>
  <si>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</si>
  <si>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</si>
  <si>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</si>
  <si>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</si>
  <si>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</si>
  <si>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</si>
  <si>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</si>
  <si>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</si>
  <si>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</si>
  <si>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</si>
  <si>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</si>
  <si>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</si>
  <si>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</si>
  <si>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</si>
  <si>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</si>
  <si>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</si>
  <si>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</si>
  <si>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</si>
  <si>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</si>
  <si>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</si>
  <si>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</si>
  <si>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</si>
  <si>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</si>
  <si>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</si>
  <si>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</si>
  <si>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</si>
  <si>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</si>
  <si>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</si>
  <si>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</si>
  <si>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</si>
  <si>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</si>
  <si>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</si>
  <si>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</si>
  <si>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</si>
  <si>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</si>
  <si>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</si>
  <si>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</si>
  <si>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</si>
  <si>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</si>
  <si>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</si>
  <si>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</si>
  <si>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</si>
  <si>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</si>
  <si>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</si>
  <si>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</si>
  <si>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</si>
  <si>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</si>
  <si>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</si>
  <si>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</si>
  <si>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</si>
  <si>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</si>
  <si>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</si>
  <si>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</si>
  <si>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</si>
  <si>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</si>
  <si>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</si>
  <si>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</si>
  <si>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</si>
  <si>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</si>
  <si>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</si>
  <si>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</si>
  <si>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</si>
  <si>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</si>
  <si>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</si>
  <si>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</si>
  <si>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</si>
  <si>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</si>
  <si>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</si>
  <si>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</si>
  <si>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</si>
  <si>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</si>
  <si>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</si>
  <si>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</si>
  <si>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</si>
  <si>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</si>
  <si>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</si>
  <si>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</si>
  <si>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</si>
  <si>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</si>
  <si>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</si>
  <si>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</si>
  <si>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</si>
  <si>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</si>
  <si>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</si>
  <si>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</si>
  <si>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</si>
  <si>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</si>
  <si>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</si>
  <si>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</si>
  <si>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</si>
  <si>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</si>
  <si>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</si>
  <si>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</si>
  <si>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</si>
  <si>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</si>
  <si>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</si>
  <si>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</si>
  <si>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</si>
  <si>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</si>
  <si>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</si>
  <si>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</si>
  <si>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</si>
  <si>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</si>
  <si>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</si>
  <si>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</si>
  <si>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</si>
  <si>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</si>
  <si>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</si>
  <si>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</si>
  <si>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</si>
  <si>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</si>
  <si>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</si>
  <si>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</si>
  <si>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</si>
  <si>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</si>
  <si>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</si>
  <si>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</si>
  <si>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</si>
  <si>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</si>
  <si>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</si>
  <si>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</si>
  <si>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</si>
  <si>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</si>
  <si>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</si>
  <si>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</si>
  <si>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</si>
  <si>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</si>
  <si>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</si>
  <si>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</si>
  <si>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</si>
  <si>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</si>
  <si>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</si>
  <si>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</si>
  <si>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</si>
  <si>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</si>
  <si>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</si>
  <si>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</si>
  <si>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</si>
  <si>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</si>
  <si>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</si>
  <si>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</si>
  <si>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</si>
  <si>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</si>
  <si>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</si>
  <si>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</si>
  <si>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</si>
  <si>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</si>
  <si>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</si>
  <si>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</si>
  <si>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</si>
  <si>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</si>
  <si>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</si>
  <si>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</si>
  <si>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</si>
  <si>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</si>
  <si>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</si>
  <si>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</si>
  <si>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</si>
  <si>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</si>
  <si>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</si>
  <si>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</si>
  <si>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</si>
  <si>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</si>
  <si>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</si>
  <si>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</si>
  <si>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</si>
  <si>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</si>
  <si>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</si>
  <si>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</si>
  <si>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</si>
  <si>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</si>
  <si>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</si>
  <si>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</si>
  <si>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</si>
  <si>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</si>
  <si>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</si>
  <si>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</si>
  <si>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</si>
  <si>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</si>
  <si>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</si>
  <si>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</si>
  <si>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</si>
  <si>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</si>
  <si>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</si>
  <si>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</si>
  <si>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</si>
  <si>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</si>
  <si>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</si>
  <si>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</si>
  <si>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</si>
  <si>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</si>
  <si>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</si>
  <si>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</si>
  <si>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</si>
  <si>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</si>
  <si>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</si>
  <si>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</si>
  <si>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</si>
  <si>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</si>
  <si>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</si>
  <si>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</si>
  <si>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</si>
  <si>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</si>
  <si>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</si>
  <si>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</si>
  <si>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</si>
  <si>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</si>
  <si>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</si>
  <si>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</si>
  <si>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</si>
  <si>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</si>
  <si>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</si>
  <si>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</si>
  <si>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</si>
  <si>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</si>
  <si>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</si>
  <si>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</si>
  <si>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</si>
  <si>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</si>
  <si>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</si>
  <si>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</si>
  <si>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</si>
  <si>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</si>
  <si>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</si>
  <si>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</si>
  <si>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</si>
  <si>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</si>
  <si>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</si>
  <si>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</si>
  <si>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</si>
  <si>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</si>
  <si>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</si>
  <si>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</si>
  <si>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</si>
  <si>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</si>
  <si>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</si>
  <si>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</si>
  <si>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</si>
  <si>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</si>
  <si>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</si>
  <si>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</si>
  <si>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</si>
  <si>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</si>
  <si>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</si>
  <si>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</si>
  <si>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</si>
  <si>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</si>
  <si>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</si>
  <si>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</si>
  <si>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</si>
  <si>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</si>
  <si>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</si>
  <si>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</si>
  <si>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</si>
  <si>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</si>
  <si>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</si>
  <si>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</si>
  <si>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</si>
  <si>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</si>
  <si>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</si>
  <si>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</si>
  <si>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</si>
  <si>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</si>
  <si>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</si>
  <si>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</si>
  <si>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</si>
  <si>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</si>
  <si>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</si>
  <si>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</si>
  <si>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</si>
  <si>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</si>
  <si>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</si>
  <si>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</si>
  <si>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</si>
  <si>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</si>
  <si>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</si>
  <si>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</si>
  <si>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</si>
  <si>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</si>
  <si>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</si>
  <si>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</si>
  <si>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</si>
  <si>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</si>
  <si>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</si>
  <si>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</si>
  <si>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</si>
  <si>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</si>
  <si>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</si>
  <si>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</si>
  <si>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</si>
  <si>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</si>
  <si>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</si>
  <si>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</si>
  <si>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</si>
  <si>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</si>
  <si>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</si>
  <si>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</si>
  <si>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</si>
  <si>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</si>
  <si>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</si>
  <si>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</si>
  <si>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</si>
  <si>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</si>
  <si>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</si>
  <si>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</si>
  <si>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</si>
  <si>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</si>
  <si>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</si>
  <si>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</si>
  <si>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</si>
  <si>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</si>
  <si>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</si>
  <si>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</si>
  <si>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</si>
  <si>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</si>
  <si>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</si>
  <si>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</si>
  <si>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</si>
  <si>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</si>
  <si>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</si>
  <si>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</si>
  <si>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</si>
  <si>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</si>
  <si>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</si>
  <si>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</si>
  <si>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</si>
  <si>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</si>
  <si>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</si>
  <si>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</si>
  <si>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</si>
  <si>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</si>
  <si>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</si>
  <si>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</si>
  <si>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</si>
  <si>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</si>
  <si>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</si>
  <si>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</si>
  <si>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</si>
  <si>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</si>
  <si>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</si>
  <si>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</si>
  <si>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</si>
  <si>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</si>
  <si>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</si>
  <si>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</si>
  <si>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</si>
  <si>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</si>
  <si>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</si>
  <si>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</si>
  <si>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</si>
  <si>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</si>
  <si>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</si>
  <si>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</si>
  <si>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</si>
  <si>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</si>
  <si>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</si>
  <si>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</si>
  <si>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</si>
  <si>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</si>
  <si>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</si>
  <si>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</si>
  <si>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</si>
  <si>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</si>
  <si>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</si>
  <si>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</si>
  <si>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</si>
  <si>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</si>
  <si>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</si>
  <si>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</si>
  <si>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</si>
  <si>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</si>
  <si>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</si>
  <si>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</si>
  <si>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</si>
  <si>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</si>
  <si>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</si>
  <si>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</si>
  <si>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</si>
  <si>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</si>
  <si>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</si>
  <si>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</si>
  <si>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</si>
  <si>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</si>
  <si>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</si>
  <si>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</si>
  <si>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</si>
  <si>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</si>
  <si>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</si>
  <si>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</si>
  <si>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</si>
  <si>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</si>
  <si>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</si>
  <si>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</si>
  <si>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</si>
  <si>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</si>
  <si>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</si>
  <si>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</si>
  <si>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</si>
  <si>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</si>
  <si>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</si>
  <si>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</si>
  <si>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</si>
  <si>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</si>
  <si>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</si>
  <si>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</si>
  <si>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</si>
  <si>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</si>
  <si>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</si>
  <si>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</si>
  <si>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</si>
  <si>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</si>
  <si>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</si>
  <si>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</si>
  <si>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</si>
  <si>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</si>
  <si>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</si>
  <si>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</si>
  <si>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</si>
  <si>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</si>
  <si>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</si>
  <si>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</si>
  <si>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</si>
  <si>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</si>
  <si>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</si>
  <si>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</si>
  <si>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</si>
  <si>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</si>
  <si>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</si>
  <si>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</si>
  <si>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</si>
  <si>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</si>
  <si>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</si>
  <si>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</si>
  <si>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</si>
  <si>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</si>
  <si>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</si>
  <si>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</si>
  <si>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</si>
  <si>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</si>
  <si>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</si>
  <si>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</si>
  <si>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</si>
  <si>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</si>
  <si>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</si>
  <si>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</si>
  <si>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</si>
  <si>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</si>
  <si>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</si>
  <si>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</si>
  <si>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</si>
  <si>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</si>
  <si>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</si>
  <si>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</si>
  <si>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</si>
  <si>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</si>
  <si>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</si>
  <si>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</si>
  <si>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</si>
  <si>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</si>
  <si>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</si>
  <si>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</si>
  <si>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</si>
  <si>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</si>
  <si>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</si>
  <si>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</si>
  <si>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</si>
  <si>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</si>
  <si>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</si>
  <si>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</si>
  <si>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</si>
  <si>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</si>
  <si>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</si>
  <si>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</si>
  <si>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</si>
  <si>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</si>
  <si>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</si>
  <si>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</si>
  <si>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</si>
  <si>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</si>
  <si>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</si>
  <si>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</si>
  <si>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</si>
  <si>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</si>
  <si>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</si>
  <si>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</si>
  <si>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</si>
  <si>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</si>
  <si>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</si>
  <si>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</si>
  <si>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</si>
  <si>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</si>
  <si>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</si>
  <si>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</si>
  <si>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</si>
  <si>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</si>
  <si>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</si>
  <si>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</si>
  <si>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</si>
  <si>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</si>
  <si>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</si>
  <si>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</si>
  <si>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</si>
  <si>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</si>
  <si>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</si>
  <si>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</si>
  <si>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</si>
  <si>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</si>
  <si>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</si>
  <si>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</si>
  <si>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</si>
  <si>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</si>
  <si>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</si>
  <si>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</si>
  <si>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</si>
  <si>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</si>
  <si>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</si>
  <si>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</si>
  <si>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</si>
  <si>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</si>
  <si>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</si>
  <si>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</si>
  <si>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</si>
  <si>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</si>
  <si>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</si>
  <si>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</si>
  <si>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</si>
  <si>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</si>
  <si>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</si>
  <si>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</si>
  <si>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</si>
  <si>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</si>
  <si>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</si>
  <si>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</si>
  <si>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</si>
  <si>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</si>
  <si>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</si>
  <si>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</si>
  <si>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</si>
  <si>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</si>
  <si>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</si>
  <si>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</si>
  <si>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</si>
  <si>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</si>
  <si>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</si>
  <si>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</si>
  <si>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</si>
  <si>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</si>
  <si>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</si>
  <si>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</si>
  <si>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</si>
  <si>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</si>
  <si>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</si>
  <si>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</si>
  <si>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</si>
  <si>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</si>
  <si>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</si>
  <si>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</si>
  <si>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</si>
  <si>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</si>
  <si>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</si>
  <si>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</si>
  <si>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</si>
  <si>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</si>
  <si>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</si>
  <si>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</si>
  <si>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</si>
  <si>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</si>
  <si>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</si>
  <si>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</si>
  <si>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</si>
  <si>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</si>
  <si>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</si>
  <si>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</si>
  <si>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</si>
  <si>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</si>
  <si>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</si>
  <si>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</si>
  <si>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</si>
  <si>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</si>
  <si>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</si>
  <si>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</si>
  <si>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</si>
  <si>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</si>
  <si>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</si>
  <si>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</si>
  <si>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</si>
  <si>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</si>
  <si>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</si>
  <si>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</si>
  <si>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</si>
  <si>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</si>
  <si>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</si>
  <si>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</si>
  <si>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</si>
  <si>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</si>
  <si>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</si>
  <si>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</si>
  <si>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</si>
  <si>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</si>
  <si>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</si>
  <si>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</si>
  <si>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</si>
  <si>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</si>
  <si>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</si>
  <si>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</si>
  <si>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</si>
  <si>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</si>
  <si>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</si>
  <si>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</si>
  <si>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</si>
  <si>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</si>
  <si>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</si>
  <si>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</si>
  <si>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</si>
  <si>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</si>
  <si>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</si>
  <si>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</si>
  <si>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</si>
  <si>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</si>
  <si>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</si>
  <si>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</si>
  <si>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</si>
  <si>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</si>
  <si>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</si>
  <si>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</si>
  <si>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</si>
  <si>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</si>
  <si>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</si>
  <si>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</si>
  <si>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</si>
  <si>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</si>
  <si>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</si>
  <si>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</si>
  <si>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</si>
  <si>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</si>
  <si>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</si>
  <si>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</si>
  <si>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</si>
  <si>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</si>
  <si>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</si>
  <si>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</si>
  <si>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</si>
  <si>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</si>
  <si>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</si>
  <si>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</si>
  <si>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</si>
  <si>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</si>
  <si>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</si>
  <si>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</si>
  <si>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</si>
  <si>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</si>
  <si>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</si>
  <si>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</si>
  <si>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</si>
  <si>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</si>
  <si>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</si>
  <si>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</si>
  <si>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</si>
  <si>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</si>
  <si>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</si>
  <si>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</si>
  <si>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</si>
  <si>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</si>
  <si>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</si>
  <si>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</si>
  <si>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</si>
  <si>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</si>
  <si>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</si>
  <si>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</si>
  <si>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</si>
  <si>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</si>
  <si>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</si>
  <si>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</si>
  <si>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</si>
  <si>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</si>
  <si>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</si>
  <si>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</si>
  <si>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</si>
  <si>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</si>
  <si>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</si>
  <si>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</si>
  <si>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</si>
  <si>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</si>
  <si>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</si>
  <si>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</si>
  <si>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</si>
  <si>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</si>
  <si>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</si>
  <si>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</si>
  <si>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</si>
  <si>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</si>
  <si>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</si>
  <si>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</si>
  <si>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</si>
  <si>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</si>
  <si>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</si>
  <si>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</si>
  <si>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</si>
  <si>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</si>
  <si>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</si>
  <si>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</si>
  <si>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</si>
  <si>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</si>
  <si>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</si>
  <si>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</si>
  <si>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</si>
  <si>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</si>
  <si>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</si>
  <si>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</si>
  <si>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</si>
  <si>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</si>
  <si>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</si>
  <si>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</si>
  <si>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</si>
  <si>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</si>
  <si>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</si>
  <si>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</si>
  <si>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</si>
  <si>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</si>
  <si>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</si>
  <si>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</si>
  <si>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</si>
  <si>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</si>
  <si>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</si>
  <si>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</si>
  <si>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</si>
  <si>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</si>
  <si>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</si>
  <si>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</si>
  <si>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</si>
  <si>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</si>
  <si>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</si>
  <si>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</si>
  <si>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</si>
  <si>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</si>
  <si>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</si>
  <si>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</si>
  <si>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</si>
  <si>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</si>
  <si>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</si>
  <si>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</si>
  <si>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</si>
  <si>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</si>
  <si>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</si>
  <si>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</si>
  <si>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</si>
  <si>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</si>
  <si>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</si>
  <si>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</si>
  <si>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</si>
  <si>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</si>
  <si>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</si>
  <si>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</si>
  <si>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</si>
  <si>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</si>
  <si>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</si>
  <si>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</si>
  <si>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</si>
  <si>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</si>
  <si>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</si>
  <si>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</si>
  <si>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</si>
  <si>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</si>
  <si>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</si>
  <si>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</si>
  <si>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</si>
  <si>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</si>
  <si>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</si>
  <si>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</si>
  <si>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</si>
  <si>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</si>
  <si>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</si>
  <si>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</si>
  <si>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</si>
  <si>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</si>
  <si>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</si>
  <si>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</si>
  <si>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</si>
  <si>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</si>
  <si>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</si>
  <si>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</si>
  <si>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</si>
  <si>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</si>
  <si>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</si>
  <si>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</si>
  <si>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</si>
  <si>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</si>
  <si>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</si>
  <si>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</si>
  <si>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</si>
  <si>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</si>
  <si>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</si>
  <si>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</si>
  <si>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</si>
  <si>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</si>
  <si>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</si>
  <si>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</si>
  <si>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</si>
  <si>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</si>
  <si>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</si>
  <si>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</si>
  <si>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</si>
  <si>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</si>
  <si>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</si>
  <si>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</si>
  <si>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</si>
  <si>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</si>
  <si>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</si>
  <si>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</si>
  <si>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</si>
  <si>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</si>
  <si>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</si>
  <si>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</si>
  <si>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</si>
  <si>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</si>
  <si>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</si>
  <si>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</si>
  <si>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</si>
  <si>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</si>
  <si>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</si>
  <si>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</si>
  <si>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</si>
  <si>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</si>
  <si>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</si>
  <si>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</si>
  <si>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</si>
  <si>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</si>
  <si>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</si>
  <si>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</si>
  <si>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</si>
  <si>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</si>
  <si>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</si>
  <si>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</si>
  <si>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</si>
  <si>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</si>
  <si>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</si>
  <si>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</si>
  <si>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</si>
  <si>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</si>
  <si>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</si>
  <si>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</si>
  <si>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</si>
  <si>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</si>
  <si>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</si>
  <si>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</si>
  <si>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</si>
  <si>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</si>
  <si>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</si>
  <si>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</si>
  <si>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</si>
  <si>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</si>
  <si>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</si>
  <si>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</si>
  <si>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</si>
  <si>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</si>
  <si>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</si>
  <si>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</si>
  <si>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</si>
  <si>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</si>
  <si>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</si>
  <si>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</si>
  <si>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</si>
  <si>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</si>
  <si>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</si>
  <si>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</si>
  <si>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</si>
  <si>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</si>
  <si>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</si>
  <si>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</si>
  <si>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</si>
  <si>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</si>
  <si>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</si>
  <si>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</si>
  <si>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</si>
  <si>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</si>
  <si>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</si>
  <si>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</si>
  <si>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</si>
  <si>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</si>
  <si>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</si>
  <si>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</si>
  <si>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</si>
  <si>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</si>
  <si>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</si>
  <si>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</si>
  <si>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</si>
  <si>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</si>
  <si>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</si>
  <si>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</si>
  <si>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</si>
  <si>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</si>
  <si>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</si>
  <si>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</si>
  <si>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</si>
  <si>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</si>
  <si>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</si>
  <si>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</si>
  <si>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</si>
  <si>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</si>
  <si>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</si>
  <si>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</si>
  <si>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</si>
  <si>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</si>
  <si>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</si>
  <si>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</si>
  <si>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</si>
  <si>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</si>
  <si>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</si>
  <si>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</si>
  <si>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</si>
  <si>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</si>
  <si>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</si>
  <si>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</si>
  <si>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</si>
  <si>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</si>
  <si>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</si>
  <si>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</si>
  <si>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</si>
  <si>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</si>
  <si>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</si>
  <si>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</si>
  <si>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</si>
  <si>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</si>
  <si>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</si>
  <si>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</si>
  <si>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</si>
  <si>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</si>
  <si>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</si>
  <si>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</si>
  <si>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</si>
  <si>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</si>
  <si>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</si>
  <si>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</si>
  <si>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</si>
  <si>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</si>
  <si>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</si>
  <si>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</si>
  <si>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</si>
  <si>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</si>
  <si>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</si>
  <si>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</si>
  <si>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</si>
  <si>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</si>
  <si>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</si>
  <si>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</si>
  <si>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</si>
  <si>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</si>
  <si>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</si>
  <si>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</si>
  <si>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</si>
  <si>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</si>
  <si>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</si>
  <si>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</si>
  <si>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</si>
  <si>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</si>
  <si>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</si>
  <si>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</si>
  <si>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</si>
  <si>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</si>
  <si>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</si>
  <si>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</si>
  <si>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</si>
  <si>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</si>
  <si>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</si>
  <si>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</si>
  <si>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</si>
  <si>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</si>
  <si>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</si>
  <si>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</si>
  <si>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</si>
  <si>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</si>
  <si>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</si>
  <si>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</si>
  <si>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</si>
  <si>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</si>
  <si>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</si>
  <si>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</si>
  <si>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</si>
  <si>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</si>
  <si>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</si>
  <si>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</si>
  <si>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</si>
  <si>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</si>
  <si>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</si>
  <si>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</si>
  <si>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</si>
  <si>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</si>
  <si>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</si>
  <si>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</si>
  <si>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</si>
  <si>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</si>
  <si>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</si>
  <si>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</si>
  <si>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</si>
  <si>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</si>
  <si>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</si>
  <si>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</si>
  <si>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</si>
  <si>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</si>
  <si>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</si>
  <si>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</si>
  <si>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</si>
  <si>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</si>
  <si>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</si>
  <si>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</si>
  <si>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</si>
  <si>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</si>
  <si>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</si>
  <si>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</si>
  <si>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</si>
  <si>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</si>
  <si>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</si>
  <si>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</si>
  <si>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</si>
  <si>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</si>
  <si>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</si>
  <si>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</si>
  <si>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</si>
  <si>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</si>
  <si>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</si>
  <si>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</si>
  <si>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</si>
  <si>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</si>
  <si>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</si>
  <si>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</si>
  <si>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</si>
  <si>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</si>
  <si>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</si>
  <si>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</si>
  <si>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</si>
  <si>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</si>
  <si>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</si>
  <si>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</si>
  <si>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</si>
  <si>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</si>
  <si>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</si>
  <si>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</si>
  <si>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</si>
  <si>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</si>
  <si>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</si>
  <si>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</si>
  <si>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</si>
  <si>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</si>
  <si>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</si>
  <si>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</si>
  <si>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</si>
  <si>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</si>
  <si>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</si>
  <si>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</si>
  <si>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</si>
  <si>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</si>
  <si>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</si>
  <si>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</si>
  <si>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</si>
  <si>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</si>
  <si>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</si>
  <si>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</si>
  <si>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</si>
  <si>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</si>
  <si>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</si>
  <si>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</si>
  <si>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</si>
  <si>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</si>
  <si>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</si>
  <si>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</si>
  <si>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</si>
  <si>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</si>
  <si>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</si>
  <si>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</si>
  <si>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</si>
  <si>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</si>
  <si>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</si>
  <si>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</si>
  <si>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</si>
  <si>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</si>
  <si>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</si>
  <si>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</si>
  <si>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</si>
  <si>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</si>
  <si>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</si>
  <si>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</si>
  <si>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</si>
  <si>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</si>
  <si>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</si>
  <si>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</si>
  <si>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</si>
  <si>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</si>
  <si>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</si>
  <si>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</si>
  <si>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</si>
  <si>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</si>
  <si>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</si>
  <si>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</si>
  <si>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</si>
  <si>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</si>
  <si>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</si>
  <si>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</si>
  <si>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</si>
  <si>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</si>
  <si>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</si>
  <si>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</si>
  <si>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</si>
  <si>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</si>
  <si>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</si>
  <si>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</si>
  <si>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</si>
  <si>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</si>
  <si>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</si>
  <si>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</si>
  <si>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</si>
  <si>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</si>
  <si>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</si>
  <si>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</si>
  <si>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</si>
  <si>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</si>
  <si>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</si>
  <si>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</si>
  <si>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</si>
  <si>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</si>
  <si>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</si>
  <si>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</si>
  <si>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</si>
  <si>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</si>
  <si>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</si>
  <si>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</si>
  <si>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</si>
  <si>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</si>
  <si>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</si>
  <si>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</si>
  <si>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</si>
  <si>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</si>
  <si>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</si>
  <si>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</si>
  <si>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</si>
  <si>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</si>
  <si>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</si>
  <si>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</si>
  <si>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</si>
  <si>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</si>
  <si>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</si>
  <si>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</si>
  <si>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</si>
  <si>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</si>
  <si>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</si>
  <si>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</si>
  <si>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</si>
  <si>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</si>
  <si>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</si>
  <si>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</si>
  <si>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</si>
  <si>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</si>
  <si>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</si>
  <si>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</si>
  <si>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</si>
  <si>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</si>
  <si>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</si>
  <si>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</si>
  <si>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</si>
  <si>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</si>
  <si>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</si>
  <si>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</si>
  <si>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</si>
  <si>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</si>
  <si>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</si>
  <si>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</si>
  <si>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</si>
  <si>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</si>
  <si>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</si>
  <si>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</si>
  <si>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</si>
  <si>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</si>
  <si>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</si>
  <si>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</si>
  <si>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</si>
  <si>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</si>
  <si>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</si>
  <si>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</si>
  <si>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</si>
  <si>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</si>
  <si>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</si>
  <si>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</si>
  <si>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</si>
  <si>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</si>
  <si>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</si>
  <si>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</si>
  <si>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</si>
  <si>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</si>
  <si>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</si>
  <si>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</si>
  <si>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</si>
  <si>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</si>
  <si>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</si>
  <si>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</si>
  <si>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</si>
  <si>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</si>
  <si>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</si>
  <si>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</si>
  <si>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</si>
  <si>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</si>
  <si>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</si>
  <si>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</si>
  <si>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</si>
  <si>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</si>
  <si>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</si>
  <si>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</si>
  <si>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</si>
  <si>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</si>
  <si>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</si>
  <si>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</si>
  <si>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</si>
  <si>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</si>
  <si>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</si>
  <si>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</si>
  <si>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</si>
  <si>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</si>
  <si>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</si>
  <si>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</si>
  <si>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</si>
  <si>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</si>
  <si>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</si>
  <si>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</si>
  <si>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</si>
  <si>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</si>
  <si>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</si>
  <si>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</si>
  <si>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</si>
  <si>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</si>
  <si>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</si>
  <si>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</si>
  <si>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</si>
  <si>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</si>
  <si>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</si>
  <si>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</si>
  <si>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</si>
  <si>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</si>
  <si>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</si>
  <si>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</si>
  <si>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</si>
  <si>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</si>
  <si>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</si>
  <si>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</si>
  <si>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</si>
  <si>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</si>
  <si>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</si>
  <si>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</si>
  <si>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</si>
  <si>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</si>
  <si>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</si>
  <si>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</si>
  <si>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</si>
  <si>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</si>
  <si>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</si>
  <si>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</si>
  <si>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</si>
  <si>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</si>
  <si>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</si>
  <si>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</si>
  <si>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</si>
  <si>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</si>
  <si>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</si>
  <si>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</si>
  <si>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</si>
  <si>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</si>
  <si>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</si>
  <si>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</si>
  <si>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</si>
  <si>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</si>
  <si>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</si>
  <si>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</si>
  <si>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</si>
  <si>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</si>
  <si>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</si>
  <si>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</si>
  <si>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</si>
  <si>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</si>
  <si>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</si>
  <si>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</si>
  <si>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</si>
  <si>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</si>
  <si>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</si>
  <si>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</si>
  <si>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</si>
  <si>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</si>
  <si>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</si>
  <si>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</si>
  <si>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</si>
  <si>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</si>
  <si>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</si>
  <si>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</si>
  <si>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</si>
  <si>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</si>
  <si>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</si>
  <si>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</si>
  <si>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</si>
  <si>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</si>
  <si>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</si>
  <si>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</si>
  <si>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</si>
  <si>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</si>
  <si>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</si>
  <si>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</si>
  <si>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</si>
  <si>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</si>
  <si>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</si>
  <si>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</si>
  <si>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</si>
  <si>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</si>
  <si>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</si>
  <si>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</si>
  <si>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</si>
  <si>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</si>
  <si>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</si>
  <si>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</si>
  <si>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</si>
  <si>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</si>
  <si>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</si>
  <si>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</si>
  <si>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</si>
  <si>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</si>
  <si>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</si>
  <si>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</si>
  <si>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</si>
  <si>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</si>
  <si>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</si>
  <si>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</si>
  <si>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</si>
  <si>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</si>
  <si>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</si>
  <si>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</si>
  <si>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</si>
  <si>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</si>
  <si>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</si>
  <si>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</si>
  <si>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</si>
  <si>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</si>
  <si>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</si>
  <si>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</si>
  <si>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</si>
  <si>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</si>
  <si>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</si>
  <si>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</si>
  <si>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</si>
  <si>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</si>
  <si>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</si>
  <si>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</si>
  <si>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</si>
  <si>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</si>
  <si>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</si>
  <si>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</si>
  <si>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</si>
  <si>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</si>
  <si>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</si>
  <si>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</si>
  <si>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</si>
  <si>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</si>
  <si>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</si>
  <si>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</si>
  <si>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</si>
  <si>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</si>
  <si>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</si>
  <si>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</si>
  <si>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</si>
  <si>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</si>
  <si>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</si>
  <si>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</si>
  <si>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</si>
  <si>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</si>
  <si>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</si>
  <si>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</si>
  <si>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</si>
  <si>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</si>
  <si>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</si>
  <si>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</si>
  <si>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</si>
  <si>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</si>
  <si>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</si>
  <si>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</si>
  <si>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</si>
  <si>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</si>
  <si>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</si>
  <si>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</si>
  <si>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</si>
  <si>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</si>
  <si>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</si>
  <si>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</si>
  <si>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</si>
  <si>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</si>
  <si>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</si>
  <si>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</si>
  <si>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</si>
  <si>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</si>
  <si>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</si>
  <si>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</si>
  <si>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</si>
  <si>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</si>
  <si>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</si>
  <si>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</si>
  <si>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</si>
  <si>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</si>
  <si>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</si>
  <si>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</si>
  <si>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</si>
  <si>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</si>
  <si>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</si>
  <si>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</si>
  <si>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</si>
  <si>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</si>
  <si>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</si>
  <si>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</si>
  <si>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</si>
  <si>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</si>
  <si>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</si>
  <si>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</si>
  <si>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</si>
  <si>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</si>
  <si>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</si>
  <si>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</si>
  <si>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</si>
  <si>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</si>
  <si>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</si>
  <si>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</si>
  <si>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</si>
  <si>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</si>
  <si>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</si>
  <si>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</si>
  <si>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</si>
  <si>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</si>
  <si>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</si>
  <si>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</si>
  <si>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</si>
  <si>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</si>
  <si>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</si>
  <si>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</si>
  <si>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</si>
  <si>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</si>
  <si>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</si>
  <si>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</si>
  <si>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</si>
  <si>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</si>
  <si>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</si>
  <si>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</si>
  <si>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</si>
  <si>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</si>
  <si>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</si>
  <si>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</si>
  <si>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</si>
  <si>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</si>
  <si>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</si>
  <si>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</si>
  <si>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</si>
  <si>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</si>
  <si>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</si>
  <si>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</si>
  <si>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</si>
  <si>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</si>
  <si>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</si>
  <si>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</si>
  <si>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</si>
  <si>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</si>
  <si>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</si>
  <si>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</si>
  <si>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</si>
  <si>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</si>
  <si>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</si>
  <si>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</si>
  <si>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</si>
  <si>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</si>
  <si>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</si>
  <si>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</si>
  <si>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</si>
  <si>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</si>
  <si>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</si>
  <si>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</si>
  <si>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</si>
  <si>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</si>
  <si>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</si>
  <si>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</si>
  <si>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</si>
  <si>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</si>
  <si>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</si>
  <si>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</si>
  <si>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</si>
  <si>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</si>
  <si>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</si>
  <si>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</si>
  <si>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</si>
  <si>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</si>
  <si>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</si>
  <si>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</si>
  <si>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</si>
  <si>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</si>
  <si>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</si>
  <si>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</si>
  <si>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</si>
  <si>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</si>
  <si>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</si>
  <si>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</si>
  <si>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</si>
  <si>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</si>
  <si>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</si>
  <si>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</si>
  <si>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</si>
  <si>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</si>
  <si>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</si>
  <si>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</si>
  <si>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</si>
  <si>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</si>
  <si>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</si>
  <si>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</si>
  <si>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</si>
  <si>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</si>
  <si>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</si>
  <si>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</si>
  <si>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</si>
  <si>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</si>
  <si>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</si>
  <si>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</si>
  <si>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</si>
  <si>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</si>
  <si>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</si>
  <si>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</si>
  <si>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</si>
  <si>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</si>
  <si>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</si>
  <si>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</si>
  <si>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</si>
  <si>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</si>
  <si>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</si>
  <si>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</si>
  <si>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</si>
  <si>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</si>
  <si>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</si>
  <si>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</si>
  <si>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</si>
  <si>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</si>
  <si>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</si>
  <si>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</si>
  <si>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</si>
  <si>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</si>
  <si>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</si>
  <si>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</si>
  <si>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</si>
  <si>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</si>
  <si>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</si>
  <si>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</si>
  <si>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</si>
  <si>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</si>
  <si>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</si>
  <si>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</si>
  <si>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</si>
  <si>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</si>
  <si>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</si>
  <si>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</si>
  <si>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</si>
  <si>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</si>
  <si>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</si>
  <si>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</si>
  <si>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</si>
  <si>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</si>
  <si>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</si>
  <si>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</si>
  <si>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</si>
  <si>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</si>
  <si>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</si>
  <si>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</si>
  <si>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</si>
  <si>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</si>
  <si>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</si>
  <si>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</si>
  <si>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</si>
  <si>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</si>
  <si>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</si>
  <si>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</si>
  <si>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</si>
  <si>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</si>
  <si>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</si>
  <si>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</si>
  <si>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</si>
  <si>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</si>
  <si>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</si>
  <si>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</si>
  <si>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</si>
  <si>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</si>
  <si>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</si>
  <si>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</si>
  <si>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</si>
  <si>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</si>
  <si>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</si>
  <si>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</si>
  <si>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</si>
  <si>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</si>
  <si>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</si>
  <si>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</si>
  <si>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</si>
  <si>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</si>
  <si>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</si>
  <si>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</si>
  <si>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</si>
  <si>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</si>
  <si>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</si>
  <si>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</si>
  <si>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</si>
  <si>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</si>
  <si>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</si>
  <si>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</si>
  <si>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</si>
  <si>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</si>
  <si>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</si>
  <si>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</si>
  <si>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</si>
  <si>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</si>
  <si>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</si>
  <si>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</si>
  <si>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</si>
  <si>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</si>
  <si>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</si>
  <si>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</si>
  <si>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</si>
  <si>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</si>
  <si>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</si>
  <si>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</si>
  <si>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</si>
  <si>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</si>
  <si>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</si>
  <si>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</si>
  <si>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</si>
  <si>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</si>
  <si>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</si>
  <si>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</si>
  <si>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</si>
  <si>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</si>
  <si>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</si>
  <si>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</si>
  <si>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</si>
  <si>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</si>
  <si>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</si>
  <si>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</si>
  <si>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</si>
  <si>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</si>
  <si>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</si>
  <si>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</si>
  <si>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</si>
  <si>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</si>
  <si>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</si>
  <si>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</si>
  <si>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</si>
  <si>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</si>
  <si>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</si>
  <si>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</si>
  <si>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</si>
  <si>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</si>
  <si>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</si>
  <si>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</si>
  <si>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</si>
  <si>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</si>
  <si>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</si>
  <si>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</si>
  <si>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</si>
  <si>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</si>
  <si>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</si>
  <si>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</si>
  <si>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</si>
  <si>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</si>
  <si>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</si>
  <si>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</si>
  <si>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</si>
  <si>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</si>
  <si>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</si>
  <si>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</si>
  <si>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</si>
  <si>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</si>
  <si>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</si>
  <si>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</si>
  <si>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</si>
  <si>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</si>
  <si>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</si>
  <si>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</si>
  <si>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</si>
  <si>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</si>
  <si>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</si>
  <si>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</si>
  <si>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</si>
  <si>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</si>
  <si>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</si>
  <si>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</si>
  <si>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</si>
  <si>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</si>
  <si>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</si>
  <si>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</si>
  <si>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</si>
  <si>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</si>
  <si>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</si>
  <si>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</si>
  <si>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</si>
  <si>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</si>
  <si>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</si>
  <si>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</si>
  <si>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</si>
  <si>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</si>
  <si>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</si>
  <si>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</si>
  <si>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</si>
  <si>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</si>
  <si>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</si>
  <si>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</si>
  <si>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</si>
  <si>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</si>
  <si>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</si>
  <si>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</si>
  <si>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</si>
  <si>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</si>
  <si>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</si>
  <si>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</si>
  <si>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</si>
  <si>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</si>
  <si>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</si>
  <si>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</si>
  <si>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</si>
  <si>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</si>
  <si>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</si>
  <si>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</si>
  <si>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</si>
  <si>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</si>
  <si>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</si>
  <si>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</si>
  <si>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</si>
  <si>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</si>
  <si>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</si>
  <si>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</si>
  <si>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</si>
  <si>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</si>
  <si>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</si>
  <si>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</si>
  <si>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</si>
  <si>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</si>
  <si>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</si>
  <si>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</si>
  <si>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</si>
  <si>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</si>
  <si>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</si>
  <si>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</si>
  <si>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</si>
  <si>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</si>
  <si>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</si>
  <si>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</si>
  <si>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</si>
  <si>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</si>
  <si>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</si>
  <si>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</si>
  <si>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</si>
  <si>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</si>
  <si>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</si>
  <si>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</si>
  <si>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</si>
  <si>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</si>
  <si>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</si>
  <si>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</si>
  <si>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</si>
  <si>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</si>
  <si>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</si>
  <si>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</si>
  <si>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</si>
  <si>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</si>
  <si>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</si>
  <si>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</si>
  <si>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</si>
  <si>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</si>
  <si>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</si>
  <si>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</si>
  <si>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</si>
  <si>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</si>
  <si>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</si>
  <si>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</si>
  <si>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</si>
  <si>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</si>
  <si>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</si>
  <si>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</si>
  <si>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</si>
  <si>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</si>
  <si>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</si>
  <si>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</si>
  <si>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</si>
  <si>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</si>
  <si>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</si>
  <si>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</si>
  <si>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</si>
  <si>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</si>
  <si>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</si>
  <si>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</si>
  <si>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</si>
  <si>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</si>
  <si>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</si>
  <si>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</si>
  <si>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</si>
  <si>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</si>
  <si>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</si>
  <si>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</si>
  <si>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</si>
  <si>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</si>
  <si>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</si>
  <si>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</si>
  <si>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</si>
  <si>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</si>
  <si>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</si>
  <si>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</si>
  <si>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</si>
  <si>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</si>
  <si>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</si>
  <si>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</si>
  <si>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</si>
  <si>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</si>
  <si>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</si>
  <si>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</si>
  <si>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</si>
  <si>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</si>
  <si>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</si>
  <si>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</si>
  <si>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</si>
  <si>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</si>
  <si>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</si>
  <si>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</si>
  <si>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</si>
  <si>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</si>
  <si>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</si>
  <si>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</si>
  <si>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</si>
  <si>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</si>
  <si>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</si>
  <si>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</si>
  <si>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</si>
  <si>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</si>
  <si>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</si>
  <si>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</si>
  <si>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</si>
  <si>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</si>
  <si>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</si>
  <si>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</si>
  <si>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</si>
  <si>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</si>
  <si>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</si>
  <si>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</si>
  <si>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</si>
  <si>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</si>
  <si>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</si>
  <si>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</si>
  <si>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</si>
  <si>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</si>
  <si>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</si>
  <si>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</si>
  <si>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</si>
  <si>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</si>
  <si>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</si>
  <si>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</si>
  <si>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</si>
  <si>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</si>
  <si>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</si>
  <si>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</si>
  <si>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</si>
  <si>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</si>
  <si>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</si>
  <si>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</si>
  <si>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</si>
  <si>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</si>
  <si>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</si>
  <si>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</si>
  <si>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</si>
  <si>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</si>
  <si>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</si>
  <si>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</si>
  <si>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</si>
  <si>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</si>
  <si>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</si>
  <si>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</si>
  <si>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</si>
  <si>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</si>
  <si>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</si>
  <si>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</si>
  <si>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</si>
  <si>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</si>
  <si>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</si>
  <si>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</si>
  <si>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</si>
  <si>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</si>
  <si>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</si>
  <si>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</si>
  <si>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</si>
  <si>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</si>
  <si>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</si>
  <si>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</si>
  <si>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</si>
  <si>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</si>
  <si>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</si>
  <si>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</si>
  <si>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</si>
  <si>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</si>
  <si>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</si>
  <si>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</si>
  <si>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</si>
  <si>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</si>
  <si>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</si>
  <si>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</si>
  <si>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</si>
  <si>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</si>
  <si>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</si>
  <si>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</si>
  <si>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</si>
  <si>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</si>
  <si>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</si>
  <si>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</si>
  <si>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</si>
  <si>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</si>
  <si>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</si>
  <si>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</si>
  <si>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</si>
  <si>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</si>
  <si>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</si>
  <si>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</si>
  <si>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</si>
  <si>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</si>
  <si>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</si>
  <si>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</si>
  <si>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</si>
  <si>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</si>
  <si>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</si>
  <si>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</si>
  <si>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</si>
  <si>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</si>
  <si>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</si>
  <si>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</si>
  <si>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</si>
  <si>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</si>
  <si>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</si>
  <si>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</si>
  <si>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</si>
  <si>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</si>
  <si>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</si>
  <si>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</si>
  <si>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</si>
  <si>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</si>
  <si>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</si>
  <si>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</si>
  <si>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</si>
  <si>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</si>
  <si>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</si>
  <si>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</si>
  <si>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</si>
  <si>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</si>
  <si>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</si>
  <si>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</si>
  <si>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</si>
  <si>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</si>
  <si>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</si>
  <si>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</si>
  <si>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</si>
  <si>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</si>
  <si>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</si>
  <si>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</si>
  <si>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</si>
  <si>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</si>
  <si>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</si>
  <si>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</si>
  <si>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</si>
  <si>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</si>
  <si>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</si>
  <si>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</si>
  <si>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</si>
  <si>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</si>
  <si>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</si>
  <si>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</si>
  <si>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</si>
  <si>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</si>
  <si>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</si>
  <si>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</si>
  <si>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</si>
  <si>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</si>
  <si>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</si>
  <si>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</si>
  <si>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</si>
  <si>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</si>
  <si>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</si>
  <si>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</si>
  <si>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</si>
  <si>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</si>
  <si>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</si>
  <si>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</si>
  <si>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</si>
  <si>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</si>
  <si>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</si>
  <si>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</si>
  <si>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</si>
  <si>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</si>
  <si>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</si>
  <si>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</si>
  <si>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</si>
  <si>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</si>
  <si>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</si>
  <si>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</si>
  <si>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</si>
  <si>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</si>
  <si>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</si>
  <si>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</si>
  <si>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</si>
  <si>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</si>
  <si>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</si>
  <si>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</si>
  <si>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</si>
  <si>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</si>
  <si>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</si>
  <si>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</si>
  <si>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</si>
  <si>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</si>
  <si>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</si>
  <si>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</si>
  <si>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</si>
  <si>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</si>
  <si>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</si>
  <si>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</si>
  <si>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</si>
  <si>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</si>
  <si>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</si>
  <si>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</si>
  <si>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</si>
  <si>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</si>
  <si>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</si>
  <si>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</si>
  <si>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</si>
  <si>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</si>
  <si>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</si>
  <si>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</si>
  <si>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</si>
  <si>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</si>
  <si>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</si>
  <si>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</si>
  <si>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</si>
  <si>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</si>
  <si>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</si>
  <si>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</si>
  <si>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</si>
  <si>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</si>
  <si>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</si>
  <si>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</si>
  <si>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</si>
  <si>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</si>
  <si>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</si>
  <si>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</si>
  <si>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</si>
  <si>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</si>
  <si>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</si>
  <si>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</si>
  <si>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</si>
  <si>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</si>
  <si>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</si>
  <si>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</si>
  <si>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</si>
  <si>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</si>
  <si>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</si>
  <si>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</si>
  <si>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</si>
  <si>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</si>
  <si>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</si>
  <si>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</si>
  <si>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</si>
  <si>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</si>
  <si>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</si>
  <si>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</si>
  <si>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</si>
  <si>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</si>
  <si>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</si>
  <si>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</si>
  <si>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</si>
  <si>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</si>
  <si>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</si>
  <si>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</si>
  <si>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</si>
  <si>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</si>
  <si>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</si>
  <si>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</si>
  <si>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</si>
  <si>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</si>
  <si>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</si>
  <si>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</si>
  <si>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</si>
  <si>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</si>
  <si>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</si>
  <si>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</si>
  <si>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</si>
  <si>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</si>
  <si>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</si>
  <si>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</si>
  <si>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</si>
  <si>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</si>
  <si>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</si>
  <si>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</si>
  <si>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</si>
  <si>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</si>
  <si>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</si>
  <si>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</si>
  <si>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</si>
  <si>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</si>
  <si>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</si>
  <si>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</si>
  <si>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</si>
  <si>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</si>
  <si>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</si>
  <si>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</si>
  <si>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</si>
  <si>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</si>
  <si>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</si>
  <si>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</si>
  <si>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</si>
  <si>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</si>
  <si>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</si>
  <si>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</si>
  <si>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</si>
  <si>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</si>
  <si>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</si>
  <si>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</si>
  <si>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</si>
  <si>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</si>
  <si>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</si>
  <si>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</si>
  <si>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</si>
  <si>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</si>
  <si>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</si>
  <si>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</si>
  <si>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</si>
  <si>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</si>
  <si>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</si>
  <si>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</si>
  <si>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</si>
  <si>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</si>
  <si>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</si>
  <si>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</si>
  <si>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</si>
  <si>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</si>
  <si>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</si>
  <si>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</si>
  <si>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</si>
  <si>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</si>
  <si>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</si>
  <si>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</si>
  <si>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</si>
  <si>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</si>
  <si>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</si>
  <si>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</si>
  <si>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</si>
  <si>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</si>
  <si>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</si>
  <si>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</si>
  <si>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</si>
  <si>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</si>
  <si>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</si>
  <si>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</si>
  <si>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</si>
  <si>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</si>
  <si>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</si>
  <si>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</si>
  <si>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</si>
  <si>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</si>
  <si>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</si>
  <si>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</si>
  <si>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</si>
  <si>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</si>
  <si>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</si>
  <si>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</si>
  <si>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</si>
  <si>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</si>
  <si>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</si>
  <si>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</si>
  <si>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</si>
  <si>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</si>
  <si>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</si>
  <si>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</si>
  <si>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</si>
  <si>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</si>
  <si>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</si>
  <si>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</si>
  <si>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</si>
  <si>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</si>
  <si>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</si>
  <si>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</si>
  <si>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</si>
  <si>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</si>
  <si>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</si>
  <si>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</si>
  <si>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</si>
  <si>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</si>
  <si>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</si>
  <si>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</si>
  <si>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</si>
  <si>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</si>
  <si>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</si>
  <si>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</si>
  <si>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</si>
  <si>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</si>
  <si>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</si>
  <si>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</si>
  <si>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</si>
  <si>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</si>
  <si>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</si>
  <si>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</si>
  <si>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</si>
  <si>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</si>
  <si>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</si>
  <si>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</si>
  <si>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</si>
  <si>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</si>
  <si>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</si>
  <si>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</si>
  <si>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</si>
  <si>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</si>
  <si>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</si>
  <si>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</si>
  <si>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</si>
  <si>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</si>
  <si>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</si>
  <si>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</si>
  <si>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</si>
  <si>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</si>
  <si>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</si>
  <si>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</si>
  <si>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</si>
  <si>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</si>
  <si>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</si>
  <si>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</si>
  <si>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</si>
  <si>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</si>
  <si>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</si>
  <si>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</si>
  <si>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</si>
  <si>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</si>
  <si>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</si>
  <si>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</si>
  <si>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</si>
  <si>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</si>
  <si>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</si>
  <si>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</si>
  <si>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</si>
  <si>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</si>
  <si>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</si>
  <si>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</si>
  <si>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</si>
  <si>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</si>
  <si>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</si>
  <si>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</si>
  <si>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</si>
  <si>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</si>
  <si>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</si>
  <si>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</si>
  <si>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</si>
  <si>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</si>
  <si>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</si>
  <si>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</si>
  <si>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</si>
  <si>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</si>
  <si>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</si>
  <si>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</si>
  <si>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</si>
  <si>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</si>
  <si>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</si>
  <si>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</si>
  <si>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</si>
  <si>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</si>
  <si>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</si>
  <si>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</si>
  <si>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</si>
  <si>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</si>
  <si>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</si>
  <si>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</si>
  <si>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</si>
  <si>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</si>
  <si>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</si>
  <si>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</si>
  <si>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</si>
  <si>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</si>
  <si>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</si>
  <si>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</si>
  <si>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</si>
  <si>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</si>
  <si>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</si>
  <si>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</si>
  <si>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</si>
  <si>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</si>
  <si>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</si>
  <si>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</si>
  <si>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</si>
  <si>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</si>
  <si>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</si>
  <si>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</si>
  <si>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</si>
  <si>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</si>
  <si>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</si>
  <si>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</si>
  <si>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</si>
  <si>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</si>
  <si>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</si>
  <si>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</si>
  <si>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</si>
  <si>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</si>
  <si>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</si>
  <si>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</si>
  <si>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</si>
  <si>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</si>
  <si>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</si>
  <si>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</si>
  <si>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</si>
  <si>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</si>
  <si>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</si>
  <si>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</si>
  <si>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</si>
  <si>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</si>
  <si>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</si>
  <si>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</si>
  <si>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</si>
  <si>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</si>
  <si>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</si>
  <si>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</si>
  <si>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</si>
  <si>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</si>
  <si>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</si>
  <si>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</si>
  <si>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</si>
  <si>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</si>
  <si>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</si>
  <si>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</si>
  <si>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</si>
  <si>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</si>
  <si>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</si>
  <si>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</si>
  <si>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</si>
  <si>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</si>
  <si>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</si>
  <si>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</si>
  <si>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</si>
  <si>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</si>
  <si>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</si>
  <si>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</si>
  <si>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</si>
  <si>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</si>
  <si>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</si>
  <si>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</si>
  <si>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</si>
  <si>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</si>
  <si>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</si>
  <si>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</si>
  <si>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</si>
  <si>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</si>
  <si>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</si>
  <si>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</si>
  <si>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</si>
  <si>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</si>
  <si>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</si>
  <si>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</si>
  <si>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</si>
  <si>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</si>
  <si>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</si>
  <si>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</si>
  <si>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</si>
  <si>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</si>
  <si>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</si>
  <si>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</si>
  <si>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</si>
  <si>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</si>
  <si>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</si>
  <si>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</si>
  <si>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</si>
  <si>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</si>
  <si>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</si>
  <si>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</si>
  <si>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</si>
  <si>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</si>
  <si>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</si>
  <si>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</si>
  <si>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</si>
  <si>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</si>
  <si>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</si>
  <si>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</si>
  <si>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</si>
  <si>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</si>
  <si>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</si>
  <si>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</si>
  <si>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</si>
  <si>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</si>
  <si>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</si>
  <si>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</si>
  <si>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</si>
  <si>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</si>
  <si>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</si>
  <si>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</si>
  <si>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</si>
  <si>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</si>
  <si>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</si>
  <si>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</si>
  <si>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</si>
  <si>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</si>
  <si>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</si>
  <si>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</si>
  <si>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</si>
  <si>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</si>
  <si>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</si>
  <si>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</si>
  <si>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</si>
  <si>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</si>
  <si>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</si>
  <si>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</si>
  <si>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</si>
  <si>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</si>
  <si>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</si>
  <si>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</si>
  <si>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</si>
  <si>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</si>
  <si>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</si>
  <si>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</si>
  <si>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</si>
  <si>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</si>
  <si>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</si>
  <si>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</si>
  <si>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</si>
  <si>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</si>
  <si>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</si>
  <si>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</si>
  <si>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</si>
  <si>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</si>
  <si>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</si>
  <si>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</si>
  <si>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</si>
  <si>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</si>
  <si>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</si>
  <si>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</si>
  <si>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</si>
  <si>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</si>
  <si>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</si>
  <si>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</si>
  <si>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</si>
  <si>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</si>
  <si>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</si>
  <si>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</si>
  <si>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</si>
  <si>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</si>
  <si>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</si>
  <si>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</si>
  <si>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</si>
  <si>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</si>
  <si>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</si>
  <si>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</si>
  <si>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</si>
  <si>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</si>
  <si>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</si>
  <si>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</si>
  <si>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</si>
  <si>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</si>
  <si>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</si>
  <si>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</si>
  <si>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</si>
  <si>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</si>
  <si>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</si>
  <si>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</si>
  <si>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</si>
  <si>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</si>
  <si>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</si>
  <si>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</si>
  <si>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</si>
  <si>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</si>
  <si>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</si>
  <si>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</si>
  <si>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</si>
  <si>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</si>
  <si>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</si>
  <si>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</si>
  <si>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</si>
  <si>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</si>
  <si>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</si>
  <si>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</si>
  <si>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</si>
  <si>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</si>
  <si>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</si>
  <si>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</si>
  <si>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</si>
  <si>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</si>
  <si>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</si>
  <si>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</si>
  <si>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</si>
  <si>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</si>
  <si>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</si>
  <si>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</si>
  <si>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</si>
  <si>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</si>
  <si>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</si>
  <si>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</si>
  <si>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</si>
  <si>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</si>
  <si>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</si>
  <si>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</si>
  <si>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</si>
  <si>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</si>
  <si>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</si>
  <si>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</si>
  <si>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</si>
  <si>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</si>
  <si>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</si>
  <si>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</si>
  <si>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</si>
  <si>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</si>
  <si>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</si>
  <si>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</si>
  <si>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</si>
  <si>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</si>
  <si>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</si>
  <si>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</si>
  <si>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</si>
  <si>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</si>
  <si>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</si>
  <si>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</si>
  <si>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</si>
  <si>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</si>
  <si>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</si>
  <si>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</si>
  <si>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</si>
  <si>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</si>
  <si>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</si>
  <si>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</si>
  <si>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</si>
  <si>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</si>
  <si>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</si>
  <si>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</si>
  <si>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</si>
  <si>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</si>
  <si>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</si>
  <si>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</si>
  <si>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</si>
  <si>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</si>
  <si>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</si>
  <si>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</si>
  <si>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</si>
  <si>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</si>
  <si>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</si>
  <si>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</si>
  <si>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</si>
  <si>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</si>
  <si>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</si>
  <si>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</si>
  <si>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</si>
  <si>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</si>
  <si>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</si>
  <si>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</si>
  <si>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</si>
  <si>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</si>
  <si>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</si>
  <si>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</si>
  <si>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</si>
  <si>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</si>
  <si>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</si>
  <si>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</si>
  <si>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</si>
  <si>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</si>
  <si>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</si>
  <si>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</si>
  <si>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</si>
  <si>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</si>
  <si>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</si>
  <si>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</si>
  <si>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</si>
  <si>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</si>
  <si>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</si>
  <si>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</si>
  <si>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</si>
  <si>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</si>
  <si>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</si>
  <si>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</si>
  <si>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</si>
  <si>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</si>
  <si>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</si>
  <si>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</si>
  <si>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</si>
  <si>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</si>
  <si>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</si>
  <si>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</si>
  <si>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</si>
  <si>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</si>
  <si>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</si>
  <si>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</si>
  <si>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</si>
  <si>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</si>
  <si>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</si>
  <si>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</si>
  <si>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</si>
  <si>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</si>
  <si>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</si>
  <si>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</si>
  <si>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</si>
  <si>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</si>
  <si>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</si>
  <si>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</si>
  <si>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</si>
  <si>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</si>
  <si>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</si>
  <si>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</si>
  <si>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</si>
  <si>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</si>
  <si>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</si>
  <si>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</si>
  <si>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</si>
  <si>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</si>
  <si>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</si>
  <si>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</si>
  <si>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</si>
  <si>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</si>
  <si>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</si>
  <si>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</si>
  <si>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</si>
  <si>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</si>
  <si>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</si>
  <si>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</si>
  <si>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</si>
  <si>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</si>
  <si>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</si>
  <si>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</si>
  <si>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</si>
  <si>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</si>
  <si>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</si>
  <si>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</si>
  <si>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</si>
  <si>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</si>
  <si>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</si>
  <si>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</si>
  <si>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</si>
  <si>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</si>
  <si>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</si>
  <si>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</si>
  <si>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</si>
  <si>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</si>
  <si>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</si>
  <si>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</si>
  <si>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</si>
  <si>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</si>
  <si>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</si>
  <si>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</si>
  <si>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</si>
  <si>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</si>
  <si>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</si>
  <si>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</si>
  <si>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</si>
  <si>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</si>
  <si>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</si>
  <si>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</si>
  <si>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</si>
  <si>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</si>
  <si>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</si>
  <si>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</si>
  <si>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</si>
  <si>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</si>
  <si>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</si>
  <si>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</si>
  <si>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</si>
  <si>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</si>
  <si>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</si>
  <si>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</si>
  <si>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</si>
  <si>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</si>
  <si>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</si>
  <si>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</si>
  <si>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</si>
  <si>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</si>
  <si>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</si>
  <si>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</si>
  <si>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</si>
  <si>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</si>
  <si>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</si>
  <si>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</si>
  <si>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</si>
  <si>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</si>
  <si>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</si>
  <si>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</si>
  <si>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</si>
  <si>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</si>
  <si>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</si>
  <si>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</si>
  <si>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</si>
  <si>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</si>
  <si>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</si>
  <si>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</si>
  <si>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</si>
  <si>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</si>
  <si>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</si>
  <si>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</si>
  <si>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</si>
  <si>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</si>
  <si>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</si>
  <si>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</si>
  <si>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</si>
  <si>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</si>
  <si>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</si>
  <si>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</si>
  <si>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</si>
  <si>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</si>
  <si>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</si>
  <si>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</si>
  <si>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</si>
  <si>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</si>
  <si>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</si>
  <si>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</si>
  <si>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</si>
  <si>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</si>
  <si>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</si>
  <si>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</si>
  <si>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</si>
  <si>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</si>
  <si>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</si>
  <si>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</si>
  <si>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</si>
  <si>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</si>
  <si>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</si>
  <si>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</si>
  <si>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</si>
  <si>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</si>
  <si>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</si>
  <si>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</si>
  <si>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</si>
  <si>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</si>
  <si>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</si>
  <si>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</si>
  <si>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</si>
  <si>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</si>
  <si>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</si>
  <si>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</si>
  <si>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</si>
  <si>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</si>
  <si>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</si>
  <si>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</si>
  <si>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</si>
  <si>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</si>
  <si>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</si>
  <si>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</si>
  <si>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</si>
  <si>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</si>
  <si>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</si>
  <si>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</si>
  <si>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</si>
  <si>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</si>
  <si>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</si>
  <si>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</si>
  <si>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</si>
  <si>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</si>
  <si>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</si>
  <si>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</si>
  <si>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</si>
  <si>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</si>
  <si>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</si>
  <si>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</si>
  <si>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</si>
  <si>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</si>
  <si>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</si>
  <si>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</si>
  <si>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</si>
  <si>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</si>
  <si>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</si>
  <si>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</si>
  <si>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</si>
  <si>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</si>
  <si>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</si>
  <si>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</si>
  <si>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</si>
  <si>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</si>
  <si>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</si>
  <si>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</si>
  <si>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</si>
  <si>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</si>
  <si>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</si>
  <si>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</si>
  <si>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</si>
  <si>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</si>
  <si>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</si>
  <si>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</si>
  <si>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</si>
  <si>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</si>
  <si>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</si>
  <si>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</si>
  <si>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</si>
  <si>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</si>
  <si>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</si>
  <si>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</si>
  <si>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</si>
  <si>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</si>
  <si>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</si>
  <si>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</si>
  <si>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</si>
  <si>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</si>
  <si>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</si>
  <si>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</si>
  <si>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</si>
  <si>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</si>
  <si>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</si>
  <si>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</si>
  <si>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</si>
  <si>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</si>
  <si>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</si>
  <si>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</si>
  <si>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</si>
  <si>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</si>
  <si>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</si>
  <si>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</si>
  <si>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</si>
  <si>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</si>
  <si>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</si>
  <si>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</si>
  <si>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</si>
  <si>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</si>
  <si>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</si>
  <si>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</si>
  <si>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</si>
  <si>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</si>
  <si>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</si>
  <si>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</si>
  <si>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</si>
  <si>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</si>
  <si>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</si>
  <si>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</si>
  <si>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</si>
  <si>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</si>
  <si>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</si>
  <si>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</si>
  <si>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</si>
  <si>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</si>
  <si>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</si>
  <si>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</si>
  <si>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</si>
  <si>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</si>
  <si>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</si>
  <si>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</si>
  <si>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</si>
  <si>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</si>
  <si>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</si>
  <si>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</si>
  <si>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</si>
  <si>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</si>
  <si>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</si>
  <si>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</si>
  <si>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</si>
  <si>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</si>
  <si>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</si>
  <si>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</si>
  <si>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</si>
  <si>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</si>
  <si>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</si>
  <si>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</si>
  <si>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</si>
  <si>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</si>
  <si>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</si>
  <si>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</si>
  <si>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</si>
  <si>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</si>
  <si>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</si>
  <si>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</si>
  <si>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</si>
  <si>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</si>
  <si>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</si>
  <si>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</si>
  <si>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</si>
  <si>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</si>
  <si>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</si>
  <si>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</si>
  <si>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</si>
  <si>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</si>
  <si>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</si>
  <si>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</si>
  <si>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</si>
  <si>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</si>
  <si>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</si>
  <si>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</si>
  <si>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</si>
  <si>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</si>
  <si>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</si>
  <si>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</si>
  <si>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</si>
  <si>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</si>
  <si>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</si>
  <si>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</si>
  <si>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</si>
  <si>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</si>
  <si>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</si>
  <si>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</si>
  <si>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</si>
  <si>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</si>
  <si>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</si>
  <si>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</si>
  <si>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</si>
  <si>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</si>
  <si>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</si>
  <si>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</si>
  <si>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</si>
  <si>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</si>
  <si>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</si>
  <si>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</si>
  <si>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</si>
  <si>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</si>
  <si>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</si>
  <si>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</si>
  <si>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</si>
  <si>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</si>
  <si>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</si>
  <si>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</si>
  <si>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</si>
  <si>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</si>
  <si>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</si>
  <si>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</si>
  <si>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</si>
  <si>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</si>
  <si>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</si>
  <si>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</si>
  <si>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</si>
  <si>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</si>
  <si>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</si>
  <si>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</si>
  <si>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</si>
  <si>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</si>
  <si>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</si>
  <si>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</si>
  <si>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</si>
  <si>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</si>
  <si>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</si>
  <si>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</si>
  <si>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</si>
  <si>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</si>
  <si>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</si>
  <si>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</si>
  <si>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</si>
  <si>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</si>
  <si>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</si>
  <si>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</si>
  <si>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</si>
  <si>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</si>
  <si>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</si>
  <si>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</si>
  <si>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</si>
  <si>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</si>
  <si>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</si>
  <si>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</si>
  <si>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</si>
  <si>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</si>
  <si>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</si>
  <si>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</si>
  <si>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</si>
  <si>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</si>
  <si>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</si>
  <si>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</si>
  <si>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</si>
  <si>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</si>
  <si>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</si>
  <si>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</si>
  <si>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</si>
  <si>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</si>
  <si>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</si>
  <si>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</si>
  <si>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</si>
  <si>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</si>
  <si>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</si>
  <si>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</si>
  <si>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</si>
  <si>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</si>
  <si>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</si>
  <si>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</si>
  <si>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</si>
  <si>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</si>
  <si>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</si>
  <si>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</si>
  <si>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</si>
  <si>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</si>
  <si>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</si>
  <si>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</si>
  <si>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</si>
  <si>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</si>
  <si>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</si>
  <si>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</si>
  <si>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</si>
  <si>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</si>
  <si>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</si>
  <si>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</si>
  <si>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</si>
  <si>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</si>
  <si>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</si>
  <si>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</si>
  <si>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</si>
  <si>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</si>
  <si>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</si>
  <si>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</si>
  <si>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</si>
  <si>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</si>
  <si>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</si>
  <si>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</si>
  <si>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</si>
  <si>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</si>
  <si>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</si>
  <si>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</si>
  <si>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</si>
  <si>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</si>
  <si>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</si>
  <si>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</si>
  <si>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</si>
  <si>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</si>
  <si>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</si>
  <si>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</si>
  <si>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</si>
  <si>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</si>
  <si>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</si>
  <si>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</si>
  <si>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</si>
  <si>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</si>
  <si>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</si>
  <si>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</si>
  <si>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</si>
  <si>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</si>
  <si>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</si>
  <si>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</si>
  <si>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</si>
  <si>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</si>
  <si>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</si>
  <si>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</si>
  <si>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</si>
  <si>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</si>
  <si>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</si>
  <si>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</si>
  <si>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</si>
  <si>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</si>
  <si>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</si>
  <si>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</si>
  <si>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</si>
  <si>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</si>
  <si>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</si>
  <si>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</si>
  <si>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</si>
  <si>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</si>
  <si>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</si>
  <si>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</si>
  <si>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</si>
  <si>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</si>
  <si>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</si>
  <si>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</si>
  <si>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</si>
  <si>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</si>
  <si>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</si>
  <si>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</si>
  <si>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</si>
  <si>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</si>
  <si>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</si>
  <si>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</si>
  <si>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</si>
  <si>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</si>
  <si>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</si>
  <si>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</si>
  <si>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</si>
  <si>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</si>
  <si>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</si>
  <si>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</si>
  <si>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</si>
  <si>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</si>
  <si>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</si>
  <si>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</si>
  <si>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</si>
  <si>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</si>
  <si>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</si>
  <si>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</si>
  <si>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</si>
  <si>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</si>
  <si>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</si>
  <si>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</si>
  <si>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</si>
  <si>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</si>
  <si>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</si>
  <si>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</si>
  <si>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</si>
  <si>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</si>
  <si>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</si>
  <si>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</si>
  <si>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</si>
  <si>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</si>
  <si>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</si>
  <si>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</si>
  <si>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</si>
  <si>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</si>
  <si>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</si>
  <si>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</si>
  <si>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</si>
  <si>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</si>
  <si>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</si>
  <si>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</si>
  <si>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</si>
  <si>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</si>
  <si>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</si>
  <si>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</si>
  <si>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</si>
  <si>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</si>
  <si>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</si>
  <si>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</si>
  <si>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</si>
  <si>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</si>
  <si>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</si>
  <si>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</si>
  <si>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</si>
  <si>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</si>
  <si>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</si>
  <si>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</si>
  <si>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</si>
  <si>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</si>
  <si>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</si>
  <si>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</si>
  <si>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</si>
  <si>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</si>
  <si>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</si>
  <si>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</si>
  <si>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</si>
  <si>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</si>
  <si>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</si>
  <si>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</si>
  <si>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</si>
  <si>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</si>
  <si>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</si>
  <si>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</si>
  <si>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</si>
  <si>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</si>
  <si>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</si>
  <si>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</si>
  <si>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</si>
  <si>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</si>
  <si>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</si>
  <si>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</si>
  <si>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</si>
  <si>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</si>
  <si>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</si>
  <si>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</si>
  <si>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</si>
  <si>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</si>
  <si>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</si>
  <si>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</si>
  <si>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</si>
  <si>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</si>
  <si>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</si>
  <si>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</si>
  <si>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</si>
  <si>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</si>
  <si>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</si>
  <si>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</si>
  <si>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</si>
  <si>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</si>
  <si>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</si>
  <si>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</si>
  <si>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</si>
  <si>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</si>
  <si>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</si>
  <si>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</si>
  <si>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</si>
  <si>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</si>
  <si>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</si>
  <si>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</si>
  <si>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</si>
  <si>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</si>
  <si>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</si>
  <si>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</si>
  <si>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</si>
  <si>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</si>
  <si>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</si>
  <si>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</si>
  <si>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</si>
  <si>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</si>
  <si>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</si>
  <si>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</si>
  <si>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</si>
  <si>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</si>
  <si>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</si>
  <si>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</si>
  <si>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</si>
  <si>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</si>
  <si>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</si>
  <si>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</si>
  <si>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</si>
  <si>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</si>
  <si>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</si>
  <si>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</si>
  <si>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</si>
  <si>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</si>
  <si>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</si>
  <si>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</si>
  <si>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</si>
  <si>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</si>
  <si>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</si>
  <si>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</si>
  <si>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</si>
  <si>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</si>
  <si>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</si>
  <si>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</si>
  <si>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</si>
  <si>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</si>
  <si>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</si>
  <si>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</si>
  <si>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</si>
  <si>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</si>
  <si>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</si>
  <si>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</si>
  <si>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</si>
  <si>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</si>
  <si>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</si>
  <si>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</si>
  <si>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</si>
  <si>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</si>
  <si>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</si>
  <si>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</si>
  <si>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</si>
  <si>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</si>
  <si>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</si>
  <si>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</si>
  <si>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</si>
  <si>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</si>
  <si>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</si>
  <si>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</si>
  <si>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</si>
  <si>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</si>
  <si>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</si>
  <si>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</si>
  <si>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</si>
  <si>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</si>
  <si>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</si>
  <si>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</si>
  <si>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</si>
  <si>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</si>
  <si>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</si>
  <si>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</si>
  <si>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</si>
  <si>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</si>
  <si>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</si>
  <si>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</si>
  <si>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</si>
  <si>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</si>
  <si>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</si>
  <si>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</si>
  <si>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</si>
  <si>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</si>
  <si>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</si>
  <si>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</si>
  <si>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</si>
  <si>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</si>
  <si>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</si>
  <si>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</si>
  <si>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</si>
  <si>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</si>
  <si>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</si>
  <si>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</si>
  <si>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</si>
  <si>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</si>
  <si>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</si>
  <si>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</si>
  <si>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</si>
  <si>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</si>
  <si>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</si>
  <si>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</si>
  <si>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</si>
  <si>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</si>
  <si>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</si>
  <si>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</si>
  <si>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</si>
  <si>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</si>
  <si>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</si>
  <si>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</si>
  <si>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</si>
  <si>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</si>
  <si>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</si>
  <si>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</si>
  <si>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</si>
  <si>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</si>
  <si>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</si>
  <si>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</si>
  <si>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</si>
  <si>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</si>
  <si>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</si>
  <si>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</si>
  <si>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</si>
  <si>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</si>
  <si>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</si>
  <si>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</si>
  <si>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</si>
  <si>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</si>
  <si>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</si>
  <si>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</si>
  <si>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</si>
  <si>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</si>
  <si>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</si>
  <si>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</si>
  <si>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</si>
  <si>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</si>
  <si>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</si>
  <si>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</si>
  <si>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</si>
  <si>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</si>
  <si>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</si>
  <si>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</si>
  <si>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</si>
  <si>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</si>
  <si>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</si>
  <si>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</si>
  <si>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</si>
  <si>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</si>
  <si>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</si>
  <si>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</si>
  <si>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</si>
  <si>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</si>
  <si>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</si>
  <si>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</si>
  <si>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</si>
  <si>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</si>
  <si>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</si>
  <si>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</si>
  <si>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</si>
  <si>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</si>
  <si>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</si>
  <si>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</si>
  <si>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</si>
  <si>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</si>
  <si>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</si>
  <si>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</si>
  <si>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</si>
  <si>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</si>
  <si>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</si>
  <si>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</si>
  <si>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</si>
  <si>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</si>
  <si>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</si>
  <si>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</si>
  <si>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</si>
  <si>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</si>
  <si>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</si>
  <si>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</si>
  <si>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</si>
  <si>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</si>
  <si>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</si>
  <si>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</si>
  <si>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</si>
  <si>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</si>
  <si>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</si>
  <si>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</si>
  <si>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</si>
  <si>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</si>
  <si>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</si>
  <si>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</si>
  <si>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</si>
  <si>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</si>
  <si>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</si>
  <si>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</si>
  <si>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</si>
  <si>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</si>
  <si>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</si>
  <si>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</si>
  <si>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</si>
  <si>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</si>
  <si>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</si>
  <si>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</si>
  <si>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</si>
  <si>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</si>
  <si>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</si>
  <si>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</si>
  <si>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</si>
  <si>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</si>
  <si>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</si>
  <si>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</si>
  <si>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</si>
  <si>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</si>
  <si>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</si>
  <si>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</si>
  <si>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</si>
  <si>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</si>
  <si>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</si>
  <si>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</si>
  <si>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</si>
  <si>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</si>
  <si>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</si>
  <si>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</si>
  <si>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</si>
  <si>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</si>
  <si>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</si>
  <si>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</si>
  <si>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</si>
  <si>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</si>
  <si>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</si>
  <si>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</si>
  <si>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</si>
  <si>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</si>
  <si>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</si>
  <si>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</si>
  <si>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</si>
  <si>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</si>
  <si>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</si>
  <si>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</si>
  <si>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</si>
  <si>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</si>
  <si>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</si>
  <si>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</si>
  <si>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</si>
  <si>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</si>
  <si>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</si>
  <si>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</si>
  <si>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</si>
  <si>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</si>
  <si>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</si>
  <si>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</si>
  <si>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</si>
  <si>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</si>
  <si>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</si>
  <si>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</si>
  <si>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</si>
  <si>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</si>
  <si>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</si>
  <si>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</si>
  <si>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</si>
  <si>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</si>
  <si>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</si>
  <si>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</si>
  <si>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</si>
  <si>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</si>
  <si>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</si>
  <si>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</si>
  <si>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</si>
  <si>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</si>
  <si>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</si>
  <si>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</si>
  <si>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</si>
  <si>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</si>
  <si>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</si>
  <si>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</si>
  <si>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</si>
  <si>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</si>
  <si>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</si>
  <si>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</si>
  <si>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</si>
  <si>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</si>
  <si>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</si>
  <si>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</si>
  <si>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</si>
  <si>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</si>
  <si>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</si>
  <si>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</si>
  <si>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</si>
  <si>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</si>
  <si>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</si>
  <si>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</si>
  <si>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</si>
  <si>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</si>
  <si>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</si>
  <si>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</si>
  <si>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</si>
  <si>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</si>
  <si>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</si>
  <si>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</si>
  <si>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</si>
  <si>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</si>
  <si>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</si>
  <si>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</si>
  <si>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</si>
  <si>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</si>
  <si>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</si>
  <si>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</si>
  <si>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</si>
  <si>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</si>
  <si>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</si>
  <si>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</si>
  <si>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</si>
  <si>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</si>
  <si>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</si>
  <si>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</si>
  <si>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</si>
  <si>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</si>
  <si>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</si>
  <si>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</si>
  <si>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</si>
  <si>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</si>
  <si>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</si>
  <si>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</si>
  <si>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</si>
  <si>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</si>
  <si>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</si>
  <si>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</si>
  <si>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</si>
  <si>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</si>
  <si>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</si>
  <si>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</si>
  <si>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</si>
  <si>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</si>
  <si>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</si>
  <si>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</si>
  <si>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</si>
  <si>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</si>
  <si>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</si>
  <si>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</si>
  <si>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</si>
  <si>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</si>
  <si>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</si>
  <si>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</si>
  <si>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</si>
  <si>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</si>
  <si>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</si>
  <si>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</si>
  <si>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</si>
  <si>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</si>
  <si>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</si>
  <si>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</si>
  <si>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</si>
  <si>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</si>
  <si>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</si>
  <si>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</si>
  <si>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</si>
  <si>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</si>
  <si>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</si>
  <si>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</si>
  <si>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</si>
  <si>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</si>
  <si>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</si>
  <si>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</si>
  <si>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</si>
  <si>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</si>
  <si>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</si>
  <si>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</si>
  <si>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</si>
  <si>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</si>
  <si>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</si>
  <si>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</si>
  <si>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</si>
  <si>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</si>
  <si>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</si>
  <si>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</si>
  <si>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</si>
  <si>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</si>
  <si>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</si>
  <si>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</si>
  <si>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</si>
  <si>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</si>
  <si>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</si>
  <si>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</si>
  <si>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</si>
  <si>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</si>
  <si>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</si>
  <si>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</si>
  <si>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</si>
  <si>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</si>
  <si>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</si>
  <si>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</si>
  <si>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</si>
  <si>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</si>
  <si>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</si>
  <si>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</si>
  <si>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</si>
  <si>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</si>
  <si>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</si>
  <si>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</si>
  <si>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</si>
  <si>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</si>
  <si>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</si>
  <si>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</si>
  <si>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</si>
  <si>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</si>
  <si>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</si>
  <si>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</si>
  <si>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</si>
  <si>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</si>
  <si>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</si>
  <si>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</si>
  <si>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</si>
  <si>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</si>
  <si>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</si>
  <si>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</si>
  <si>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</si>
  <si>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</si>
  <si>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</si>
  <si>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</si>
  <si>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</si>
  <si>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</si>
  <si>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</si>
  <si>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</si>
  <si>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</si>
  <si>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</si>
  <si>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</si>
  <si>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</si>
  <si>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</si>
  <si>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</si>
  <si>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</si>
  <si>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</si>
  <si>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</si>
  <si>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</si>
  <si>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</si>
  <si>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</si>
  <si>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</si>
  <si>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</si>
  <si>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</si>
  <si>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</si>
  <si>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</si>
  <si>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</si>
  <si>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</si>
  <si>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</si>
  <si>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</si>
  <si>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</si>
  <si>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</si>
  <si>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</si>
  <si>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</si>
  <si>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</si>
  <si>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</si>
  <si>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</si>
  <si>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</si>
  <si>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</si>
  <si>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</si>
  <si>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</si>
  <si>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</si>
  <si>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</si>
  <si>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</si>
  <si>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</si>
  <si>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</si>
  <si>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</si>
  <si>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</si>
  <si>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</si>
  <si>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</si>
  <si>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</si>
  <si>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</si>
  <si>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</si>
  <si>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</si>
  <si>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</si>
  <si>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</si>
  <si>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</si>
  <si>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</si>
  <si>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</si>
  <si>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</si>
  <si>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</si>
  <si>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</si>
  <si>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</si>
  <si>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</si>
  <si>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</si>
  <si>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</si>
  <si>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</si>
  <si>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</si>
  <si>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</si>
  <si>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</si>
  <si>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</si>
  <si>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</si>
  <si>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</si>
  <si>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</si>
  <si>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</si>
  <si>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</si>
  <si>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</si>
  <si>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</si>
  <si>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</si>
  <si>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</si>
  <si>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</si>
  <si>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</si>
  <si>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</si>
  <si>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</si>
  <si>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</si>
  <si>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</si>
  <si>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</si>
  <si>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</si>
  <si>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</si>
  <si>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</si>
  <si>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</si>
  <si>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</si>
  <si>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</si>
  <si>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</si>
  <si>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</si>
  <si>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</si>
  <si>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</si>
  <si>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</si>
  <si>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</si>
  <si>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</si>
  <si>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</si>
  <si>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</si>
  <si>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</si>
  <si>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</si>
  <si>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</si>
  <si>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</si>
  <si>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</si>
  <si>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</si>
  <si>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</si>
  <si>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</si>
  <si>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</si>
  <si>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</si>
  <si>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</si>
  <si>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</si>
  <si>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</si>
  <si>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</si>
  <si>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</si>
  <si>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</si>
  <si>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</si>
  <si>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</si>
  <si>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</si>
  <si>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</si>
  <si>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</si>
  <si>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</si>
  <si>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</si>
  <si>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</si>
  <si>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</si>
  <si>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</si>
  <si>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</si>
  <si>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</si>
  <si>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</si>
  <si>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</si>
  <si>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</si>
  <si>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</si>
  <si>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</si>
  <si>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</si>
  <si>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</si>
  <si>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</si>
  <si>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</si>
  <si>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</si>
  <si>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</si>
  <si>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</si>
  <si>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</si>
  <si>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</si>
  <si>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</si>
  <si>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</si>
  <si>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</si>
  <si>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</si>
  <si>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</si>
  <si>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</si>
  <si>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</si>
  <si>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</si>
  <si>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</si>
  <si>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</si>
  <si>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</si>
  <si>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</si>
  <si>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</si>
  <si>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</si>
  <si>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</si>
  <si>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</si>
  <si>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</si>
  <si>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</si>
  <si>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</si>
  <si>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</si>
  <si>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</si>
  <si>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</si>
  <si>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</si>
  <si>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</si>
  <si>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</si>
  <si>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</si>
  <si>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</si>
  <si>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</si>
  <si>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</si>
  <si>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</si>
  <si>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</si>
  <si>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</si>
  <si>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</si>
  <si>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</si>
  <si>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</si>
  <si>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</si>
  <si>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</si>
  <si>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</si>
  <si>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</si>
  <si>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</si>
  <si>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</si>
  <si>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</si>
  <si>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</si>
  <si>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</si>
  <si>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</si>
  <si>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</si>
  <si>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</si>
  <si>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</si>
  <si>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</si>
  <si>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</si>
  <si>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</si>
  <si>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</si>
  <si>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</si>
  <si>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</si>
  <si>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</si>
  <si>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</si>
  <si>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</si>
  <si>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</si>
  <si>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</si>
  <si>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</si>
  <si>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</si>
  <si>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</si>
  <si>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</si>
  <si>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</si>
  <si>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</si>
  <si>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</si>
  <si>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</si>
  <si>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</si>
  <si>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</si>
  <si>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</si>
  <si>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</si>
  <si>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</si>
  <si>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</si>
  <si>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</si>
  <si>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</si>
  <si>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</si>
  <si>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</si>
  <si>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</si>
  <si>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</si>
  <si>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</si>
  <si>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</si>
  <si>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</si>
  <si>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</si>
  <si>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</si>
  <si>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</si>
  <si>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</si>
  <si>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</si>
  <si>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</si>
  <si>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</si>
  <si>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</si>
  <si>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</si>
  <si>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</si>
  <si>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</si>
  <si>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</si>
  <si>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</si>
  <si>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</si>
  <si>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</si>
  <si>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</si>
  <si>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</si>
  <si>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</si>
  <si>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</si>
  <si>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</si>
  <si>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</si>
  <si>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</si>
  <si>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</si>
  <si>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</si>
  <si>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</si>
  <si>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</si>
  <si>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</si>
  <si>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</si>
  <si>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</si>
  <si>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</si>
  <si>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</si>
  <si>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</si>
  <si>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</si>
  <si>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</si>
  <si>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</si>
  <si>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</si>
  <si>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</si>
  <si>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</si>
  <si>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</si>
  <si>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</si>
  <si>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</si>
  <si>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</si>
  <si>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</si>
  <si>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</si>
  <si>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</si>
  <si>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</si>
  <si>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</si>
  <si>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</si>
  <si>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</si>
  <si>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</si>
  <si>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</si>
  <si>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</si>
  <si>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</si>
  <si>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</si>
  <si>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</si>
  <si>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</si>
  <si>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</si>
  <si>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</si>
  <si>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</si>
  <si>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</si>
  <si>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</si>
  <si>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</si>
  <si>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</si>
  <si>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</si>
  <si>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</si>
  <si>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</si>
  <si>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</si>
  <si>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</si>
  <si>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</si>
  <si>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</si>
  <si>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</si>
  <si>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</si>
  <si>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</si>
  <si>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</si>
  <si>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</si>
  <si>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</si>
  <si>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</si>
  <si>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</si>
  <si>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</si>
  <si>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</si>
  <si>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</si>
  <si>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</si>
  <si>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</si>
  <si>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</si>
  <si>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</si>
  <si>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</si>
  <si>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</si>
  <si>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</si>
  <si>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</si>
  <si>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</si>
  <si>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</si>
  <si>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</si>
  <si>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</si>
  <si>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</si>
  <si>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</si>
  <si>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</si>
  <si>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</si>
  <si>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</si>
  <si>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</si>
  <si>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</si>
  <si>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</si>
  <si>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</si>
  <si>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</si>
  <si>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</si>
  <si>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</si>
  <si>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</si>
  <si>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</si>
  <si>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</si>
  <si>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</si>
  <si>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</si>
  <si>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</si>
  <si>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</si>
  <si>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</si>
  <si>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</si>
  <si>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</si>
  <si>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</si>
  <si>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</si>
  <si>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</si>
  <si>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</si>
  <si>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</si>
  <si>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</si>
  <si>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</si>
  <si>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</si>
  <si>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</si>
  <si>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</si>
  <si>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</si>
  <si>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</si>
  <si>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</si>
  <si>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</si>
  <si>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</si>
  <si>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</si>
  <si>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</si>
  <si>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</si>
  <si>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</si>
  <si>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</si>
  <si>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</si>
  <si>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</si>
  <si>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</si>
  <si>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</si>
  <si>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</si>
  <si>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</si>
  <si>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</si>
  <si>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</si>
  <si>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</si>
  <si>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</si>
  <si>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</si>
  <si>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</si>
  <si>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</si>
  <si>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</si>
  <si>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</si>
  <si>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</si>
  <si>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</si>
  <si>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</si>
  <si>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</si>
  <si>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</si>
  <si>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</si>
  <si>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</si>
  <si>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</si>
  <si>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</si>
  <si>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</si>
  <si>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</si>
  <si>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</si>
  <si>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</si>
  <si>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</si>
  <si>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</si>
  <si>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</si>
  <si>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</si>
  <si>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</si>
  <si>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</si>
  <si>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</si>
  <si>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</si>
  <si>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</si>
  <si>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</si>
  <si>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</si>
  <si>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</si>
  <si>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</si>
  <si>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</si>
  <si>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</si>
  <si>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</si>
  <si>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</si>
  <si>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</si>
  <si>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</si>
  <si>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</si>
  <si>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</si>
  <si>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</si>
  <si>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</si>
  <si>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</si>
  <si>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</si>
  <si>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</si>
  <si>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</si>
  <si>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</si>
  <si>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</si>
  <si>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</si>
  <si>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</si>
  <si>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</si>
  <si>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</si>
  <si>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</si>
  <si>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</si>
  <si>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</si>
  <si>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</si>
  <si>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</si>
  <si>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</si>
  <si>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</si>
  <si>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</si>
  <si>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</si>
  <si>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</si>
  <si>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</si>
  <si>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</si>
  <si>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</si>
  <si>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</si>
  <si>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</si>
  <si>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</si>
  <si>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</si>
  <si>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</si>
  <si>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</si>
  <si>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</si>
  <si>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</si>
  <si>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</si>
  <si>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</si>
  <si>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</si>
  <si>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</si>
  <si>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</si>
  <si>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</si>
  <si>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</si>
  <si>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</si>
  <si>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</si>
  <si>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</si>
  <si>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</si>
  <si>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</si>
  <si>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</si>
  <si>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</si>
  <si>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</si>
  <si>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</si>
  <si>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</si>
  <si>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</si>
  <si>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</si>
  <si>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</si>
  <si>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</si>
  <si>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</si>
  <si>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</si>
  <si>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</si>
  <si>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</si>
  <si>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</si>
  <si>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</si>
  <si>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</si>
  <si>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</si>
  <si>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</si>
  <si>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</si>
  <si>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</si>
  <si>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</si>
  <si>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</si>
  <si>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</si>
  <si>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</si>
  <si>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</si>
  <si>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</si>
  <si>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</si>
  <si>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</si>
  <si>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</si>
  <si>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</si>
  <si>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</si>
  <si>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</si>
  <si>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</si>
  <si>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</si>
  <si>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</si>
  <si>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</si>
  <si>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</si>
  <si>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</si>
  <si>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</si>
  <si>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</si>
  <si>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</si>
  <si>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</si>
  <si>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</si>
  <si>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</si>
  <si>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</si>
  <si>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</si>
  <si>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</si>
  <si>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</si>
  <si>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</si>
  <si>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</si>
  <si>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</si>
  <si>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</si>
  <si>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</si>
  <si>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</si>
  <si>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</si>
  <si>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</si>
  <si>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</si>
  <si>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</si>
  <si>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</si>
  <si>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</si>
  <si>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</si>
  <si>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</si>
  <si>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</si>
  <si>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</si>
  <si>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</si>
  <si>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</si>
  <si>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</si>
  <si>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</si>
  <si>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</si>
  <si>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</si>
  <si>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</si>
  <si>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</si>
  <si>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</si>
  <si>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</si>
  <si>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</si>
  <si>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</si>
  <si>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</si>
  <si>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</si>
  <si>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</si>
  <si>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</si>
  <si>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</si>
  <si>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</si>
  <si>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</si>
  <si>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</si>
  <si>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</si>
  <si>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</si>
  <si>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</si>
  <si>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</si>
  <si>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</si>
  <si>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</si>
  <si>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</si>
  <si>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</si>
  <si>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</si>
  <si>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</si>
  <si>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</si>
  <si>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</si>
  <si>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</si>
  <si>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</si>
  <si>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</si>
  <si>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</si>
  <si>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</si>
  <si>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</si>
  <si>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</si>
  <si>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</si>
  <si>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</si>
  <si>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</si>
  <si>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</si>
  <si>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</si>
  <si>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</si>
  <si>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</si>
  <si>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</si>
  <si>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</si>
  <si>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</si>
  <si>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</si>
  <si>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</si>
  <si>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</si>
  <si>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</si>
  <si>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</si>
  <si>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</si>
  <si>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</si>
  <si>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</si>
  <si>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</si>
  <si>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</si>
  <si>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</si>
  <si>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</si>
  <si>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</si>
  <si>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</si>
  <si>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</si>
  <si>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</si>
  <si>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</si>
  <si>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</si>
  <si>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</si>
  <si>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</si>
  <si>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</si>
  <si>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</si>
  <si>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</si>
  <si>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</si>
  <si>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</si>
  <si>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</si>
  <si>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</si>
  <si>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</si>
  <si>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</si>
  <si>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</si>
  <si>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</si>
  <si>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</si>
  <si>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</si>
  <si>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</si>
  <si>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</si>
  <si>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</si>
  <si>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</si>
  <si>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</si>
  <si>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</si>
  <si>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</si>
  <si>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</si>
  <si>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</si>
  <si>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</si>
  <si>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</si>
  <si>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</si>
  <si>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</si>
  <si>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</si>
  <si>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</si>
  <si>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</si>
  <si>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</si>
  <si>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</si>
  <si>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</si>
  <si>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</si>
  <si>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</si>
  <si>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</si>
  <si>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</si>
  <si>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</si>
  <si>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</si>
  <si>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</si>
  <si>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</si>
  <si>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</si>
  <si>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</si>
  <si>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</si>
  <si>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</si>
  <si>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</si>
  <si>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</si>
  <si>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</si>
  <si>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</si>
  <si>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</si>
  <si>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</si>
  <si>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</si>
  <si>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</si>
  <si>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</si>
  <si>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</si>
  <si>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</si>
  <si>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</si>
  <si>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</si>
  <si>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</si>
  <si>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</si>
  <si>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</si>
  <si>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</si>
  <si>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</si>
  <si>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</si>
  <si>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</si>
  <si>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</si>
  <si>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</si>
  <si>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</si>
  <si>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</si>
  <si>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</si>
  <si>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</si>
  <si>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</si>
  <si>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</si>
  <si>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</si>
  <si>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</si>
  <si>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</si>
  <si>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</si>
  <si>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</si>
  <si>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</si>
  <si>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</si>
  <si>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</si>
  <si>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</si>
  <si>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</si>
  <si>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</si>
  <si>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</si>
  <si>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</si>
  <si>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</si>
  <si>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</si>
  <si>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</si>
  <si>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</si>
  <si>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</si>
  <si>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</si>
  <si>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</si>
  <si>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</si>
  <si>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</si>
  <si>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</si>
  <si>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</si>
  <si>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</si>
  <si>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</si>
  <si>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</si>
  <si>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</si>
  <si>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</si>
  <si>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</si>
  <si>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</si>
  <si>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</si>
  <si>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</si>
  <si>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</si>
  <si>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</si>
  <si>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</si>
  <si>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</si>
  <si>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</si>
  <si>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</si>
  <si>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</si>
  <si>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</si>
  <si>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</si>
  <si>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</si>
  <si>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</si>
  <si>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</si>
  <si>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</si>
  <si>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</si>
  <si>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</si>
  <si>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</si>
  <si>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</si>
  <si>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</si>
  <si>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</si>
  <si>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</si>
  <si>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</si>
  <si>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</si>
  <si>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</si>
  <si>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</si>
  <si>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</si>
  <si>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</si>
  <si>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</si>
  <si>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</si>
  <si>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</si>
  <si>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</si>
  <si>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</si>
  <si>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</si>
  <si>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</si>
  <si>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</si>
  <si>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</si>
  <si>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</si>
  <si>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</si>
  <si>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</si>
  <si>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</si>
  <si>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</si>
  <si>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</si>
  <si>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</si>
  <si>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</si>
  <si>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</si>
  <si>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</si>
  <si>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</si>
  <si>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</si>
  <si>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</si>
  <si>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</si>
  <si>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</si>
  <si>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</si>
  <si>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</si>
  <si>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</si>
  <si>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</si>
  <si>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</si>
  <si>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</si>
  <si>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</si>
  <si>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</si>
  <si>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</si>
  <si>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</si>
  <si>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</si>
  <si>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</si>
  <si>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</si>
  <si>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</si>
  <si>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</si>
  <si>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</si>
  <si>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</si>
  <si>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</si>
  <si>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</si>
  <si>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</si>
  <si>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</si>
  <si>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</si>
  <si>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</si>
  <si>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</si>
  <si>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</si>
  <si>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</si>
  <si>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</si>
  <si>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</si>
  <si>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</si>
  <si>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</si>
  <si>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</si>
  <si>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</si>
  <si>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</si>
  <si>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</si>
  <si>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</si>
  <si>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</si>
  <si>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</si>
  <si>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</si>
  <si>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</si>
  <si>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</si>
  <si>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</si>
  <si>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</si>
  <si>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</si>
  <si>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</si>
  <si>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</si>
  <si>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</si>
  <si>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</si>
  <si>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</si>
  <si>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</si>
  <si>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</si>
  <si>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</si>
  <si>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</si>
  <si>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</si>
  <si>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</si>
  <si>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</si>
  <si>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</si>
  <si>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</si>
  <si>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</si>
  <si>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</si>
  <si>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</si>
  <si>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</si>
  <si>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</si>
  <si>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</si>
  <si>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</si>
  <si>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</si>
  <si>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</si>
  <si>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</si>
  <si>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</si>
  <si>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</si>
  <si>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</si>
  <si>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</si>
  <si>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</si>
  <si>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</si>
  <si>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</si>
  <si>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</si>
  <si>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</si>
  <si>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</si>
  <si>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</si>
  <si>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</si>
  <si>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</si>
  <si>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</si>
  <si>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</si>
  <si>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</si>
  <si>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</si>
  <si>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</si>
  <si>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</si>
  <si>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</si>
  <si>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</si>
  <si>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</si>
  <si>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</si>
  <si>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</si>
  <si>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</si>
  <si>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</si>
  <si>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</si>
  <si>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</si>
  <si>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</si>
  <si>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</si>
  <si>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</si>
  <si>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</si>
  <si>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</si>
  <si>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</si>
  <si>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</si>
  <si>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</si>
  <si>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</si>
  <si>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</si>
  <si>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</si>
  <si>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</si>
  <si>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</si>
  <si>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</si>
  <si>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</si>
  <si>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</si>
  <si>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</si>
  <si>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</si>
  <si>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</si>
  <si>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</si>
  <si>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</si>
  <si>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</si>
  <si>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</si>
  <si>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</si>
  <si>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</si>
  <si>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</si>
  <si>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</si>
  <si>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</si>
  <si>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</si>
  <si>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</si>
  <si>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</si>
  <si>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</si>
  <si>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</si>
  <si>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</si>
  <si>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</si>
  <si>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</si>
  <si>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</si>
  <si>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</si>
  <si>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</si>
  <si>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</si>
  <si>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</si>
  <si>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</si>
  <si>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</si>
  <si>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</si>
  <si>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</si>
  <si>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</si>
  <si>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</si>
  <si>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</si>
  <si>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</si>
  <si>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</si>
  <si>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</si>
  <si>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</si>
  <si>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</si>
  <si>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</si>
  <si>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</si>
  <si>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</si>
  <si>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</si>
  <si>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</si>
  <si>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</si>
  <si>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</si>
  <si>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</si>
  <si>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</si>
  <si>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</si>
  <si>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</si>
  <si>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</si>
  <si>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</si>
  <si>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</si>
  <si>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</si>
  <si>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</si>
  <si>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</si>
  <si>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</si>
  <si>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</si>
  <si>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</si>
  <si>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</si>
  <si>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</si>
  <si>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</si>
  <si>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</si>
  <si>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</si>
  <si>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</si>
  <si>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</si>
  <si>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</si>
  <si>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</si>
  <si>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</si>
  <si>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</si>
  <si>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</si>
  <si>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</si>
  <si>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</si>
  <si>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</si>
  <si>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</si>
  <si>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</si>
  <si>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</si>
  <si>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</si>
  <si>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</si>
  <si>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</si>
  <si>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</si>
  <si>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</si>
  <si>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</si>
  <si>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</si>
  <si>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</si>
  <si>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</si>
  <si>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</si>
  <si>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</si>
  <si>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</si>
  <si>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</si>
  <si>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</si>
  <si>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</si>
  <si>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</si>
  <si>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</si>
  <si>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</si>
  <si>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</si>
  <si>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</si>
  <si>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</si>
  <si>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</si>
  <si>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</si>
  <si>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</si>
  <si>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</si>
  <si>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</si>
  <si>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</si>
  <si>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</si>
  <si>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</si>
  <si>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</si>
  <si>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</si>
  <si>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</si>
  <si>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</si>
  <si>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</si>
  <si>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</si>
  <si>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</si>
  <si>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</si>
  <si>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</si>
  <si>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</si>
  <si>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</si>
  <si>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</si>
  <si>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</si>
  <si>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</si>
  <si>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</si>
  <si>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</si>
  <si>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</si>
  <si>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</si>
  <si>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</si>
  <si>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</si>
  <si>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</si>
  <si>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</si>
  <si>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</si>
  <si>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</si>
  <si>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</si>
  <si>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</si>
  <si>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</si>
  <si>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</si>
  <si>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</si>
  <si>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</si>
  <si>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</si>
  <si>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</si>
  <si>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</si>
  <si>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</si>
  <si>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</si>
  <si>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</si>
  <si>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</si>
  <si>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</si>
  <si>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</si>
  <si>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</si>
  <si>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</si>
  <si>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</si>
  <si>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</si>
  <si>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</si>
  <si>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</si>
  <si>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</si>
  <si>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</si>
  <si>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</si>
  <si>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</si>
  <si>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</si>
  <si>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</si>
  <si>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</si>
  <si>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</si>
  <si>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</si>
  <si>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</si>
  <si>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</si>
  <si>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</si>
  <si>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</si>
  <si>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</si>
  <si>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</si>
  <si>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</si>
  <si>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</si>
  <si>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</si>
  <si>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</si>
  <si>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</si>
  <si>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</si>
  <si>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</si>
  <si>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</si>
  <si>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</si>
  <si>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</si>
  <si>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</si>
  <si>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</si>
  <si>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</si>
  <si>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</si>
  <si>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</si>
  <si>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</si>
  <si>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</si>
  <si>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</si>
  <si>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</si>
  <si>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</si>
  <si>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</si>
  <si>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</si>
  <si>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</si>
  <si>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</si>
  <si>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</si>
  <si>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</si>
  <si>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</si>
  <si>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</si>
  <si>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</si>
  <si>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</si>
  <si>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</si>
  <si>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</si>
  <si>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</si>
  <si>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</si>
  <si>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</si>
  <si>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</si>
  <si>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</si>
  <si>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</si>
  <si>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</si>
  <si>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</si>
  <si>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</si>
  <si>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</si>
  <si>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</si>
  <si>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</si>
  <si>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</si>
  <si>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</si>
  <si>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</si>
  <si>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</si>
  <si>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</si>
  <si>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</si>
  <si>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</si>
  <si>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</si>
  <si>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</si>
  <si>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</si>
  <si>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</si>
  <si>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</si>
  <si>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</si>
  <si>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</si>
  <si>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</si>
  <si>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</si>
  <si>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</si>
  <si>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</si>
  <si>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</si>
  <si>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</si>
  <si>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</si>
  <si>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</si>
  <si>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</si>
  <si>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</si>
  <si>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</si>
  <si>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</si>
  <si>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</si>
  <si>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</si>
  <si>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</si>
  <si>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</si>
  <si>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</si>
  <si>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</si>
  <si>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</si>
  <si>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</si>
  <si>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</si>
  <si>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</si>
  <si>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</si>
  <si>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</si>
  <si>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</si>
  <si>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</si>
  <si>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</si>
  <si>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</si>
  <si>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</si>
  <si>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</si>
  <si>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</si>
  <si>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</si>
  <si>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</si>
  <si>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</si>
  <si>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</si>
  <si>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</si>
  <si>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</si>
  <si>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</si>
  <si>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</si>
  <si>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</si>
  <si>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</si>
  <si>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</si>
  <si>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</si>
  <si>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</si>
  <si>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</si>
  <si>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</si>
  <si>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</si>
  <si>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</si>
  <si>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</si>
  <si>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</si>
  <si>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</si>
  <si>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</si>
  <si>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</si>
  <si>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</si>
  <si>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</si>
  <si>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</si>
  <si>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</si>
  <si>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</si>
  <si>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</si>
  <si>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</si>
  <si>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</si>
  <si>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</si>
  <si>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</si>
  <si>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</si>
  <si>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</si>
  <si>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</si>
  <si>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</si>
  <si>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</si>
  <si>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</si>
  <si>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</si>
  <si>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</si>
  <si>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</si>
  <si>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</si>
  <si>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</si>
  <si>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</si>
  <si>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</si>
  <si>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</si>
  <si>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</si>
  <si>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</si>
  <si>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</si>
  <si>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</si>
  <si>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</si>
  <si>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</si>
  <si>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</si>
  <si>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</si>
  <si>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</si>
  <si>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</si>
  <si>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</si>
  <si>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</si>
  <si>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</si>
  <si>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</si>
  <si>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</si>
  <si>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</si>
  <si>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</si>
  <si>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</si>
  <si>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</si>
  <si>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</si>
  <si>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</si>
  <si>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</si>
  <si>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</si>
  <si>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</si>
  <si>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</si>
  <si>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</si>
  <si>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</si>
  <si>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</si>
  <si>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</si>
  <si>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</si>
  <si>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</si>
  <si>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</si>
  <si>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</si>
  <si>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</si>
  <si>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</si>
  <si>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</si>
  <si>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</si>
  <si>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</si>
  <si>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</si>
  <si>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</si>
  <si>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</si>
  <si>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</si>
  <si>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</si>
  <si>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</si>
  <si>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</si>
  <si>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</si>
  <si>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</si>
  <si>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</si>
  <si>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</si>
  <si>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</si>
  <si>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</si>
  <si>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</si>
  <si>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</si>
  <si>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</si>
  <si>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</si>
  <si>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</si>
  <si>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</si>
  <si>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</si>
  <si>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</si>
  <si>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</si>
  <si>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</si>
  <si>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</si>
  <si>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</si>
  <si>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</si>
  <si>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</si>
  <si>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</si>
  <si>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</si>
  <si>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</si>
  <si>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</si>
  <si>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</si>
  <si>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</si>
  <si>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</si>
  <si>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</si>
  <si>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</si>
  <si>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</si>
  <si>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</si>
  <si>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</si>
  <si>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</si>
  <si>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</si>
  <si>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</si>
  <si>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</si>
  <si>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</si>
  <si>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</si>
  <si>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</si>
  <si>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</si>
  <si>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</si>
  <si>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</si>
  <si>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</si>
  <si>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</si>
  <si>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</si>
  <si>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</si>
  <si>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</si>
  <si>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</si>
  <si>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</si>
  <si>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</si>
  <si>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</si>
  <si>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</si>
  <si>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</si>
  <si>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</si>
  <si>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</si>
  <si>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</si>
  <si>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</si>
  <si>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</si>
  <si>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</si>
  <si>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</si>
  <si>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</si>
  <si>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</si>
  <si>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</si>
  <si>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</si>
  <si>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</si>
  <si>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</si>
  <si>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</si>
  <si>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</si>
  <si>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</si>
  <si>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</si>
  <si>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</si>
  <si>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</si>
  <si>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</si>
  <si>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</si>
  <si>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</si>
  <si>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</si>
  <si>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</si>
  <si>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</si>
  <si>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</si>
  <si>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</si>
  <si>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</si>
  <si>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</si>
  <si>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</si>
  <si>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</si>
  <si>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</si>
  <si>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</si>
  <si>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</si>
  <si>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</si>
  <si>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</si>
  <si>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</si>
  <si>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</si>
  <si>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</si>
  <si>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</si>
  <si>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</si>
  <si>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</si>
  <si>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</si>
  <si>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</si>
  <si>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</si>
  <si>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</si>
  <si>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</si>
  <si>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</si>
  <si>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</si>
  <si>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</si>
  <si>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</si>
  <si>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</si>
  <si>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</si>
  <si>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</si>
  <si>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</si>
  <si>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</si>
  <si>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</si>
  <si>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</si>
  <si>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</si>
  <si>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</si>
  <si>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</si>
  <si>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</si>
  <si>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</si>
  <si>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</si>
  <si>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</si>
  <si>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</si>
  <si>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</si>
  <si>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</si>
  <si>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</si>
  <si>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</si>
  <si>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</si>
  <si>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</si>
  <si>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</si>
  <si>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</si>
  <si>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</si>
  <si>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</si>
  <si>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</si>
  <si>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</si>
  <si>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</si>
  <si>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</si>
  <si>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</si>
  <si>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</si>
  <si>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</si>
  <si>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</si>
  <si>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</si>
  <si>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</si>
  <si>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</si>
  <si>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</si>
  <si>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</si>
  <si>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</si>
  <si>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</si>
  <si>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</si>
  <si>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</si>
  <si>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</si>
  <si>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</si>
  <si>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</si>
  <si>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</si>
  <si>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</si>
  <si>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</si>
  <si>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</si>
  <si>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</si>
  <si>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</si>
  <si>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</si>
  <si>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</si>
  <si>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</si>
  <si>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</si>
  <si>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</si>
  <si>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</si>
  <si>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</si>
  <si>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</si>
  <si>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</si>
  <si>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</si>
  <si>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</si>
  <si>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</si>
  <si>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</si>
  <si>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</si>
  <si>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</si>
  <si>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</si>
  <si>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</si>
  <si>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</si>
  <si>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</si>
  <si>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</si>
  <si>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</si>
  <si>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</si>
  <si>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</si>
  <si>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</si>
  <si>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</si>
  <si>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</si>
  <si>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</si>
  <si>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</si>
  <si>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</si>
  <si>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</si>
  <si>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</si>
  <si>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</si>
  <si>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</si>
  <si>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</si>
  <si>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</si>
  <si>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</si>
  <si>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</si>
  <si>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</si>
  <si>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</si>
  <si>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</si>
  <si>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</si>
  <si>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</si>
  <si>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</si>
  <si>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</si>
  <si>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</si>
  <si>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</si>
  <si>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</si>
  <si>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</si>
  <si>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</si>
  <si>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</si>
  <si>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</si>
  <si>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</si>
  <si>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</si>
  <si>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</si>
  <si>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</si>
  <si>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</si>
  <si>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</si>
  <si>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</si>
  <si>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</si>
  <si>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</si>
  <si>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</si>
  <si>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</si>
  <si>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</si>
  <si>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</si>
  <si>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</si>
  <si>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</si>
  <si>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</si>
  <si>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</si>
  <si>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</si>
  <si>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</si>
  <si>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</si>
  <si>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</si>
  <si>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</si>
  <si>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</si>
  <si>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</si>
  <si>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</si>
  <si>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</si>
  <si>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</si>
  <si>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</si>
  <si>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</si>
  <si>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</si>
  <si>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</si>
  <si>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</si>
  <si>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</si>
  <si>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</si>
  <si>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</si>
  <si>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</si>
  <si>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</si>
  <si>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</si>
  <si>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</si>
  <si>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</si>
  <si>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</si>
  <si>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</si>
  <si>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</si>
  <si>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</si>
  <si>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</si>
  <si>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</si>
  <si>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</si>
  <si>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</si>
  <si>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</si>
  <si>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</si>
  <si>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</si>
  <si>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</si>
  <si>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</si>
  <si>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</si>
  <si>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</si>
  <si>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</si>
  <si>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</si>
  <si>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</si>
  <si>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</si>
  <si>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</si>
  <si>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</si>
  <si>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</si>
  <si>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</si>
  <si>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</si>
  <si>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</si>
  <si>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</si>
  <si>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</si>
  <si>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</si>
  <si>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</si>
  <si>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</si>
  <si>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</si>
  <si>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</si>
  <si>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</si>
  <si>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</si>
  <si>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</si>
  <si>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</si>
  <si>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</si>
  <si>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</si>
  <si>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</si>
  <si>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</si>
  <si>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</si>
  <si>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</si>
  <si>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</si>
  <si>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</si>
  <si>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</si>
  <si>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</si>
  <si>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</si>
  <si>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</si>
  <si>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</si>
  <si>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</si>
  <si>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</si>
  <si>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</si>
  <si>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</si>
  <si>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</si>
  <si>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</si>
  <si>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</si>
  <si>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</si>
  <si>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</si>
  <si>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</si>
  <si>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</si>
  <si>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</si>
  <si>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</si>
  <si>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</si>
  <si>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</si>
  <si>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</si>
  <si>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</si>
  <si>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</si>
  <si>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</si>
  <si>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</si>
  <si>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</si>
  <si>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</si>
  <si>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</si>
  <si>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</si>
  <si>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</si>
  <si>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</si>
  <si>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</si>
  <si>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</si>
  <si>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</si>
  <si>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</si>
  <si>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</si>
  <si>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</si>
  <si>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</si>
  <si>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</si>
  <si>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</si>
  <si>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</si>
  <si>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</si>
  <si>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</si>
  <si>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</si>
  <si>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</si>
  <si>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</si>
  <si>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</si>
  <si>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</si>
  <si>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</si>
  <si>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</si>
  <si>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</si>
  <si>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</si>
  <si>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</si>
  <si>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</si>
  <si>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</si>
  <si>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</si>
  <si>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</si>
  <si>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</si>
  <si>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</si>
  <si>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</si>
  <si>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</si>
  <si>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</si>
  <si>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</si>
  <si>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</si>
  <si>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</si>
  <si>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</si>
  <si>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</si>
  <si>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</si>
  <si>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</si>
  <si>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</si>
  <si>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</si>
  <si>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</si>
  <si>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</si>
  <si>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</si>
  <si>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</si>
  <si>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</si>
  <si>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</si>
  <si>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</si>
  <si>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</si>
  <si>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</si>
  <si>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</si>
  <si>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</si>
  <si>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</si>
  <si>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</si>
  <si>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</si>
  <si>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</si>
  <si>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</si>
  <si>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</si>
  <si>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</si>
  <si>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</si>
  <si>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</si>
  <si>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</si>
  <si>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</si>
  <si>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</si>
  <si>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</si>
  <si>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</si>
  <si>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</si>
  <si>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</si>
  <si>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</si>
  <si>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</si>
  <si>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</si>
  <si>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</si>
  <si>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</si>
  <si>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</si>
  <si>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</si>
  <si>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</si>
  <si>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</si>
  <si>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</si>
  <si>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</si>
  <si>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</si>
  <si>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</si>
  <si>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</si>
  <si>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</si>
  <si>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</si>
  <si>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</si>
  <si>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</si>
  <si>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</si>
  <si>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</si>
  <si>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</si>
  <si>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</si>
  <si>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</si>
  <si>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</si>
  <si>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</si>
  <si>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</si>
  <si>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</si>
  <si>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</si>
  <si>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</si>
  <si>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</si>
  <si>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</si>
  <si>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</si>
  <si>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</si>
  <si>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</si>
  <si>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</si>
  <si>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</si>
  <si>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</si>
  <si>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</si>
  <si>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</si>
  <si>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</si>
  <si>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</si>
  <si>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</si>
  <si>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</si>
  <si>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</si>
  <si>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</si>
  <si>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</si>
  <si>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</si>
  <si>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</si>
  <si>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</si>
  <si>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</si>
  <si>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</si>
  <si>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</si>
  <si>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</si>
  <si>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</si>
  <si>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</si>
  <si>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</si>
  <si>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</si>
  <si>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</si>
  <si>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</si>
  <si>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</si>
  <si>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</si>
  <si>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</si>
  <si>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</si>
  <si>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</si>
  <si>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</si>
  <si>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</si>
  <si>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</si>
  <si>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</si>
  <si>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</si>
  <si>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</si>
  <si>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</si>
  <si>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</si>
  <si>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</si>
  <si>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</si>
  <si>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</si>
  <si>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</si>
  <si>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</si>
  <si>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</si>
  <si>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</si>
  <si>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</si>
  <si>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</si>
  <si>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</si>
  <si>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</si>
  <si>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</si>
  <si>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</si>
  <si>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</si>
  <si>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</si>
  <si>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</si>
  <si>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</si>
  <si>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</si>
  <si>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</si>
  <si>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</si>
  <si>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</si>
  <si>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</si>
  <si>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</si>
  <si>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</si>
  <si>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</si>
  <si>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</si>
  <si>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</si>
  <si>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</si>
  <si>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</si>
  <si>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</si>
  <si>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</si>
  <si>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</si>
  <si>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</si>
  <si>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</si>
  <si>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</si>
  <si>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</si>
  <si>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</si>
  <si>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</si>
  <si>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</si>
  <si>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</si>
  <si>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</si>
  <si>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</si>
  <si>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</si>
  <si>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</si>
  <si>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</si>
  <si>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</si>
  <si>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</si>
  <si>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</si>
  <si>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</si>
  <si>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</si>
  <si>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</si>
  <si>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</si>
  <si>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</si>
  <si>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</si>
  <si>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</si>
  <si>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</si>
  <si>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</si>
  <si>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</si>
  <si>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</si>
  <si>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</si>
  <si>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</si>
  <si>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</si>
  <si>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</si>
  <si>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</si>
  <si>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</si>
  <si>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</si>
  <si>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</si>
  <si>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</si>
  <si>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</si>
  <si>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</si>
  <si>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</si>
  <si>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</si>
  <si>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</si>
  <si>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</si>
  <si>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</si>
  <si>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</si>
  <si>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</si>
  <si>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</si>
  <si>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</si>
  <si>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</si>
  <si>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</si>
  <si>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</si>
  <si>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</si>
  <si>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</si>
  <si>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</si>
  <si>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</si>
  <si>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</si>
  <si>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</si>
  <si>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</si>
  <si>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</si>
  <si>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</si>
  <si>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</si>
  <si>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</si>
  <si>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</si>
  <si>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</si>
  <si>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</si>
  <si>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</si>
  <si>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</si>
  <si>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</si>
  <si>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</si>
  <si>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</si>
  <si>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</si>
  <si>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</si>
  <si>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</si>
  <si>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</si>
  <si>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</si>
  <si>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</si>
  <si>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</si>
  <si>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</si>
  <si>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</si>
  <si>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</si>
  <si>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</si>
  <si>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</si>
  <si>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</si>
  <si>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</si>
  <si>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</si>
  <si>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</si>
  <si>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</si>
  <si>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</si>
  <si>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</si>
  <si>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</si>
  <si>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</si>
  <si>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</si>
  <si>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</si>
  <si>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</si>
  <si>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</si>
  <si>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</si>
  <si>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</si>
  <si>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</si>
  <si>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</si>
  <si>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</si>
  <si>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</si>
  <si>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</si>
  <si>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</si>
  <si>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</si>
  <si>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</si>
  <si>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</si>
  <si>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</si>
  <si>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</si>
  <si>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</si>
  <si>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</si>
  <si>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</si>
  <si>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</si>
  <si>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</si>
  <si>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</si>
  <si>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</si>
  <si>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</si>
  <si>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</si>
  <si>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</si>
  <si>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</si>
  <si>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</si>
  <si>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</si>
  <si>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</si>
  <si>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</si>
  <si>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</si>
  <si>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</si>
  <si>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</si>
  <si>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</si>
  <si>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</si>
  <si>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</si>
  <si>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</si>
  <si>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</si>
  <si>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</si>
  <si>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</si>
  <si>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</si>
  <si>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</si>
  <si>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</si>
  <si>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</si>
  <si>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</si>
  <si>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</si>
  <si>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</si>
  <si>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</si>
  <si>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</si>
  <si>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</si>
  <si>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</si>
  <si>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</si>
  <si>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</si>
  <si>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</si>
  <si>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</si>
  <si>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</si>
  <si>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</si>
  <si>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</si>
  <si>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</si>
  <si>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</si>
  <si>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</si>
  <si>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</si>
  <si>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</si>
  <si>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</si>
  <si>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</si>
  <si>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</si>
  <si>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</si>
  <si>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</si>
  <si>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</si>
  <si>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</si>
  <si>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</si>
  <si>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</si>
  <si>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</si>
  <si>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</si>
  <si>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</si>
  <si>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</si>
  <si>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</si>
  <si>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</si>
  <si>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</si>
  <si>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</si>
  <si>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</si>
  <si>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</si>
  <si>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</si>
  <si>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</si>
  <si>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</si>
  <si>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</si>
  <si>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</si>
  <si>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</si>
  <si>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</si>
  <si>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</si>
  <si>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</si>
  <si>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</si>
  <si>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</si>
  <si>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</si>
  <si>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</si>
  <si>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</si>
  <si>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</si>
  <si>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</si>
  <si>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</si>
  <si>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</si>
  <si>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</si>
  <si>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</si>
  <si>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</si>
  <si>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</si>
  <si>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</si>
  <si>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</si>
  <si>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</si>
  <si>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</si>
  <si>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</si>
  <si>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</si>
  <si>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</si>
  <si>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</si>
  <si>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</si>
  <si>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</si>
  <si>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</si>
  <si>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</si>
  <si>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</si>
  <si>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</si>
  <si>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</si>
  <si>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</si>
  <si>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</si>
  <si>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</si>
  <si>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</si>
  <si>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</si>
  <si>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</si>
  <si>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</si>
  <si>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</si>
  <si>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</si>
  <si>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</si>
  <si>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</si>
  <si>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</si>
  <si>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</si>
  <si>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</si>
  <si>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</si>
  <si>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</si>
  <si>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</si>
  <si>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</si>
  <si>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</si>
  <si>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</si>
  <si>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</si>
  <si>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</si>
  <si>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</si>
  <si>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</si>
  <si>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</si>
  <si>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</si>
  <si>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</si>
  <si>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</si>
  <si>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</si>
  <si>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</si>
  <si>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</si>
  <si>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</si>
  <si>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</si>
  <si>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</si>
  <si>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</si>
  <si>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</si>
  <si>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</si>
  <si>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</si>
  <si>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</si>
  <si>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</si>
  <si>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</si>
  <si>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</si>
  <si>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</si>
  <si>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</si>
  <si>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</si>
  <si>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</si>
  <si>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</si>
  <si>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</si>
  <si>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</si>
  <si>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</si>
  <si>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</si>
  <si>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</si>
  <si>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</si>
  <si>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</si>
  <si>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</si>
  <si>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</si>
  <si>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</si>
  <si>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</si>
  <si>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</si>
  <si>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</si>
  <si>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</si>
  <si>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</si>
  <si>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</si>
  <si>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</si>
  <si>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</si>
  <si>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</si>
  <si>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</si>
  <si>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</si>
  <si>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</si>
  <si>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</si>
  <si>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</si>
  <si>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</si>
  <si>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</si>
  <si>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</si>
  <si>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</si>
  <si>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</si>
  <si>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</si>
  <si>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</si>
  <si>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</si>
  <si>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</si>
  <si>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</si>
  <si>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</si>
  <si>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</si>
  <si>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</si>
  <si>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</si>
  <si>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</si>
  <si>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</si>
  <si>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</si>
  <si>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</si>
  <si>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</si>
  <si>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</si>
  <si>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</si>
  <si>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</si>
  <si>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</si>
  <si>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</si>
  <si>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</si>
  <si>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</si>
  <si>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</si>
  <si>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</si>
  <si>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</si>
  <si>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</si>
  <si>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</si>
  <si>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</si>
  <si>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</si>
  <si>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</si>
  <si>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</si>
  <si>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</si>
  <si>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</si>
  <si>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</si>
  <si>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</si>
  <si>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</si>
  <si>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</si>
  <si>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</si>
  <si>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</si>
  <si>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</si>
  <si>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</si>
  <si>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</si>
  <si>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</si>
  <si>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</si>
  <si>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</si>
  <si>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</si>
  <si>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</si>
  <si>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</si>
  <si>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</si>
  <si>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</si>
  <si>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</si>
  <si>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</si>
  <si>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</si>
  <si>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</si>
  <si>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</si>
  <si>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</si>
  <si>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</si>
  <si>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</si>
  <si>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</si>
  <si>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</si>
  <si>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</si>
  <si>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</si>
  <si>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</si>
  <si>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</si>
  <si>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</si>
  <si>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</si>
  <si>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</si>
  <si>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</si>
  <si>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</si>
  <si>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</si>
  <si>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</si>
  <si>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</si>
  <si>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</si>
  <si>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</si>
  <si>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</si>
  <si>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</si>
  <si>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</si>
  <si>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</si>
  <si>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</si>
  <si>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</si>
  <si>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</si>
  <si>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</si>
  <si>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</si>
  <si>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</si>
  <si>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</si>
  <si>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</si>
  <si>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</si>
  <si>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</si>
  <si>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</si>
  <si>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</si>
  <si>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</si>
  <si>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</si>
  <si>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</si>
  <si>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</si>
  <si>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</si>
  <si>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</si>
  <si>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</si>
  <si>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</si>
  <si>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</si>
  <si>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</si>
  <si>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</si>
  <si>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</si>
  <si>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</si>
  <si>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</si>
  <si>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</si>
  <si>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</si>
  <si>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</si>
  <si>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</si>
  <si>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</si>
  <si>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</si>
  <si>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</si>
  <si>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</si>
  <si>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</si>
  <si>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</si>
  <si>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</si>
  <si>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</si>
  <si>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</si>
  <si>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</si>
  <si>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</si>
  <si>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</si>
  <si>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</si>
  <si>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</si>
  <si>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</si>
  <si>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</si>
  <si>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</si>
  <si>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</si>
  <si>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</si>
  <si>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</si>
  <si>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</si>
  <si>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</si>
  <si>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</si>
  <si>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</si>
  <si>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</si>
  <si>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</si>
  <si>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</si>
  <si>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</si>
  <si>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</si>
  <si>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</si>
  <si>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</si>
  <si>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</si>
  <si>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</si>
  <si>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</si>
  <si>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</si>
  <si>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</si>
  <si>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</si>
  <si>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</si>
  <si>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</si>
  <si>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</si>
  <si>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</si>
  <si>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</si>
  <si>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</si>
  <si>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</si>
  <si>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</si>
  <si>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</si>
  <si>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</si>
  <si>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</si>
  <si>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</si>
  <si>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</si>
  <si>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</si>
  <si>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</si>
  <si>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</si>
  <si>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</si>
  <si>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</si>
  <si>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</si>
  <si>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</si>
  <si>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</si>
  <si>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</si>
  <si>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</si>
  <si>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</si>
  <si>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</si>
  <si>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</si>
  <si>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</si>
  <si>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</si>
  <si>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</si>
  <si>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</si>
  <si>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</si>
  <si>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</si>
  <si>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</si>
  <si>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</si>
  <si>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</si>
  <si>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</si>
  <si>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</si>
  <si>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</si>
  <si>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</si>
  <si>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</si>
  <si>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</si>
  <si>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</si>
  <si>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</si>
  <si>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</si>
  <si>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</si>
  <si>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</si>
  <si>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</si>
  <si>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</si>
  <si>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</si>
  <si>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</si>
  <si>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</si>
  <si>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</si>
  <si>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</si>
  <si>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</si>
  <si>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</si>
  <si>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</si>
  <si>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</si>
  <si>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</si>
  <si>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</si>
  <si>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</si>
  <si>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</si>
  <si>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</si>
  <si>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</si>
  <si>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</si>
  <si>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</si>
  <si>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</si>
  <si>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</si>
  <si>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</si>
  <si>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</si>
  <si>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</si>
  <si>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</si>
  <si>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</si>
  <si>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</si>
  <si>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</si>
  <si>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</si>
  <si>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</si>
  <si>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</si>
  <si>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</si>
  <si>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</si>
  <si>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</si>
  <si>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</si>
  <si>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</si>
  <si>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</si>
  <si>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</si>
  <si>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</si>
  <si>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</si>
  <si>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</si>
  <si>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</si>
  <si>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</si>
  <si>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</si>
  <si>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</si>
  <si>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</si>
  <si>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</si>
  <si>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</si>
  <si>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</si>
  <si>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</si>
  <si>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</si>
  <si>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</si>
  <si>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</si>
  <si>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</si>
  <si>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</si>
  <si>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</si>
  <si>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</si>
  <si>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</si>
  <si>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</si>
  <si>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</si>
  <si>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</si>
  <si>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</si>
  <si>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</si>
  <si>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</si>
  <si>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</si>
  <si>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</si>
  <si>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</si>
  <si>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</si>
  <si>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</si>
  <si>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</si>
  <si>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</si>
  <si>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</si>
  <si>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</si>
  <si>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</si>
  <si>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</si>
  <si>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</si>
  <si>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</si>
  <si>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</si>
  <si>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</si>
  <si>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</si>
  <si>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</si>
  <si>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</si>
  <si>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</si>
  <si>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</si>
  <si>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</si>
  <si>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</si>
  <si>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</si>
  <si>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</si>
  <si>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</si>
  <si>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</si>
  <si>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</si>
  <si>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</si>
  <si>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</si>
  <si>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</si>
  <si>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</si>
  <si>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</si>
  <si>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</si>
  <si>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</si>
  <si>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</si>
  <si>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</si>
  <si>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</si>
  <si>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</si>
  <si>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</si>
  <si>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</si>
  <si>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</si>
  <si>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</si>
  <si>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</si>
  <si>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</si>
  <si>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</si>
  <si>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</si>
  <si>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</si>
  <si>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</si>
  <si>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</si>
  <si>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</si>
  <si>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</si>
  <si>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</si>
  <si>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</si>
  <si>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</si>
  <si>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</si>
  <si>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</si>
  <si>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</si>
  <si>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</si>
  <si>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</si>
  <si>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</si>
  <si>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</si>
  <si>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</si>
  <si>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</si>
  <si>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</si>
  <si>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</si>
  <si>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</si>
  <si>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</si>
  <si>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</si>
  <si>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</si>
  <si>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</si>
  <si>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</si>
  <si>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</si>
  <si>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</si>
  <si>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</si>
  <si>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</si>
  <si>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</si>
  <si>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</si>
  <si>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</si>
  <si>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</si>
  <si>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</si>
  <si>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</si>
  <si>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</si>
  <si>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</si>
  <si>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</si>
  <si>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</si>
  <si>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</si>
  <si>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</si>
  <si>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</si>
  <si>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</si>
  <si>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</si>
  <si>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</si>
  <si>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</si>
  <si>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</si>
  <si>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</si>
  <si>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</si>
  <si>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</si>
  <si>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</si>
  <si>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</si>
  <si>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</si>
  <si>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</si>
  <si>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</si>
  <si>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</si>
  <si>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</si>
  <si>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</si>
  <si>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</si>
  <si>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</si>
  <si>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</si>
  <si>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</si>
  <si>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</si>
  <si>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</si>
  <si>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</si>
  <si>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</si>
  <si>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</si>
  <si>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</si>
  <si>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</si>
  <si>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</si>
  <si>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</si>
  <si>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</si>
  <si>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</si>
  <si>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</si>
  <si>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</si>
  <si>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</si>
  <si>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</si>
  <si>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</si>
  <si>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</si>
  <si>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</si>
  <si>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</si>
  <si>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</si>
  <si>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</si>
  <si>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</si>
  <si>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</si>
  <si>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</si>
  <si>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</si>
  <si>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</si>
  <si>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</si>
  <si>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</si>
  <si>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</si>
  <si>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</si>
  <si>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</si>
  <si>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</si>
  <si>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</si>
  <si>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</si>
  <si>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</si>
  <si>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</si>
  <si>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</si>
  <si>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</si>
  <si>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</si>
  <si>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</si>
  <si>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</si>
  <si>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</si>
  <si>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</si>
  <si>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</si>
  <si>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</si>
  <si>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</si>
  <si>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</si>
  <si>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</si>
  <si>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</si>
  <si>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</si>
  <si>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</si>
  <si>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</si>
  <si>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</si>
  <si>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</si>
  <si>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</si>
  <si>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</si>
  <si>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</si>
  <si>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</si>
  <si>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</si>
  <si>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</si>
  <si>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</si>
  <si>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</si>
  <si>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</si>
  <si>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</si>
  <si>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</si>
  <si>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</si>
  <si>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</si>
  <si>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</si>
  <si>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</si>
  <si>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</si>
  <si>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</si>
  <si>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</si>
  <si>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</si>
  <si>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</si>
  <si>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</si>
  <si>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</si>
  <si>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</si>
  <si>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</si>
  <si>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</si>
  <si>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</si>
  <si>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</si>
  <si>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</si>
  <si>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</si>
  <si>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</si>
  <si>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</si>
  <si>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</si>
  <si>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</si>
  <si>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</si>
  <si>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</si>
  <si>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</si>
  <si>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</si>
  <si>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</si>
  <si>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</si>
  <si>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</si>
  <si>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</si>
  <si>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</si>
  <si>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</si>
  <si>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</si>
  <si>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</si>
  <si>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</si>
  <si>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</si>
  <si>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</si>
  <si>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</si>
  <si>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</si>
  <si>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</si>
  <si>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</si>
  <si>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</si>
  <si>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</si>
  <si>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</si>
  <si>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</si>
  <si>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</si>
  <si>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</si>
  <si>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</si>
  <si>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</si>
  <si>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</si>
  <si>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</si>
  <si>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</si>
  <si>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</si>
  <si>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</si>
  <si>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</si>
  <si>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</si>
  <si>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</si>
  <si>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</si>
  <si>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</si>
  <si>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</si>
  <si>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</si>
  <si>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</si>
  <si>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</si>
  <si>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</si>
  <si>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</si>
  <si>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</si>
  <si>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</si>
  <si>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</si>
  <si>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</si>
  <si>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</si>
  <si>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</si>
  <si>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</si>
  <si>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</si>
  <si>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</si>
  <si>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</si>
  <si>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</si>
  <si>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</si>
  <si>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</si>
  <si>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</si>
  <si>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</si>
  <si>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</si>
  <si>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</si>
  <si>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</si>
  <si>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</si>
  <si>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</si>
  <si>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</si>
  <si>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</si>
  <si>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</si>
  <si>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</si>
  <si>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</si>
  <si>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</si>
  <si>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</si>
  <si>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</si>
  <si>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</si>
  <si>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</si>
  <si>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</si>
  <si>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</si>
  <si>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</si>
  <si>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</si>
  <si>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</si>
  <si>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</si>
  <si>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</si>
  <si>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</si>
  <si>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</si>
  <si>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</si>
  <si>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</si>
  <si>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</si>
  <si>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</si>
  <si>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</si>
  <si>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</si>
  <si>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</si>
  <si>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</si>
  <si>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</si>
  <si>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</si>
  <si>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</si>
  <si>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</si>
  <si>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</si>
  <si>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</si>
  <si>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</si>
  <si>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</si>
  <si>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</si>
  <si>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</si>
  <si>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</si>
  <si>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</si>
  <si>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</si>
  <si>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</si>
  <si>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</si>
  <si>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</si>
  <si>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</si>
  <si>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</si>
  <si>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</si>
  <si>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</si>
  <si>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</si>
  <si>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</si>
  <si>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</si>
  <si>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</si>
  <si>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</si>
  <si>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</si>
  <si>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</si>
  <si>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</si>
  <si>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</si>
  <si>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</si>
  <si>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</si>
  <si>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</si>
  <si>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</si>
  <si>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</si>
  <si>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</si>
  <si>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</si>
  <si>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</si>
  <si>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</si>
  <si>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</si>
  <si>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</si>
  <si>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</si>
  <si>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</si>
  <si>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</si>
  <si>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</si>
  <si>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</si>
  <si>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</si>
  <si>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</si>
  <si>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</si>
  <si>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</si>
  <si>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</si>
  <si>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</si>
  <si>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</si>
  <si>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</si>
  <si>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</si>
  <si>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</si>
  <si>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</si>
  <si>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</si>
  <si>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</si>
  <si>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</si>
  <si>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</si>
  <si>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</si>
  <si>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</si>
  <si>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</si>
  <si>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</si>
  <si>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</si>
  <si>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</si>
  <si>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</si>
  <si>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</si>
  <si>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</si>
  <si>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</si>
  <si>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</si>
  <si>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</si>
  <si>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</si>
  <si>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</si>
  <si>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</si>
  <si>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</si>
  <si>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</si>
  <si>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</si>
  <si>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</si>
  <si>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</si>
  <si>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</si>
  <si>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</si>
  <si>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</si>
  <si>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</si>
  <si>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</si>
  <si>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</si>
  <si>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</si>
  <si>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</si>
  <si>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</si>
  <si>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</si>
  <si>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</si>
  <si>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</si>
  <si>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</si>
  <si>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</si>
  <si>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</si>
  <si>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</si>
  <si>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</si>
  <si>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</si>
  <si>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</si>
  <si>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</si>
  <si>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</si>
  <si>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</si>
  <si>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</si>
  <si>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</si>
  <si>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</si>
  <si>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</si>
  <si>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</si>
  <si>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</si>
  <si>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</si>
  <si>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</si>
  <si>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</si>
  <si>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</si>
  <si>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</si>
  <si>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</si>
  <si>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</si>
  <si>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</si>
  <si>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</si>
  <si>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</si>
  <si>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</si>
  <si>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</si>
  <si>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</si>
  <si>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</si>
  <si>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</si>
  <si>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</si>
  <si>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</si>
  <si>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</si>
  <si>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</si>
  <si>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</si>
  <si>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</si>
  <si>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</si>
  <si>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</si>
  <si>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</si>
  <si>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</si>
  <si>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</si>
  <si>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</si>
  <si>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</si>
  <si>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</si>
  <si>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</si>
  <si>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</si>
  <si>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</si>
  <si>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</si>
  <si>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</si>
  <si>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</si>
  <si>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</si>
  <si>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</si>
  <si>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</si>
  <si>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</si>
  <si>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</si>
  <si>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</si>
  <si>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</si>
  <si>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</si>
  <si>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</si>
  <si>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</si>
  <si>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</si>
  <si>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</si>
  <si>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</si>
  <si>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</si>
  <si>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</si>
  <si>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</si>
  <si>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</si>
  <si>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</si>
  <si>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</si>
  <si>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</si>
  <si>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</si>
  <si>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</si>
  <si>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</si>
  <si>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</si>
  <si>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</si>
  <si>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</si>
  <si>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</si>
  <si>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</si>
  <si>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</si>
  <si>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</si>
  <si>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</si>
  <si>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</si>
  <si>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</si>
  <si>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</si>
  <si>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</si>
  <si>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</si>
  <si>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</si>
  <si>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</si>
  <si>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</si>
  <si>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</si>
  <si>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</si>
  <si>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</si>
  <si>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</si>
  <si>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</si>
  <si>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</si>
  <si>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</si>
  <si>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</si>
  <si>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</si>
  <si>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</si>
  <si>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</si>
  <si>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</si>
  <si>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</si>
  <si>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</si>
  <si>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</si>
  <si>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</si>
  <si>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</si>
  <si>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</si>
  <si>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</si>
  <si>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</si>
  <si>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</si>
  <si>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</si>
  <si>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</si>
  <si>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</si>
  <si>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</si>
  <si>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</si>
  <si>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</si>
  <si>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</si>
  <si>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</si>
  <si>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</si>
  <si>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</si>
  <si>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</si>
  <si>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</si>
  <si>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</si>
  <si>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</si>
  <si>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</si>
  <si>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</si>
  <si>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</si>
  <si>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</si>
  <si>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</si>
  <si>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</si>
  <si>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</si>
  <si>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</si>
  <si>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</si>
  <si>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</si>
  <si>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</si>
  <si>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</si>
  <si>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</si>
  <si>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</si>
  <si>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</si>
  <si>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</si>
  <si>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</si>
  <si>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</si>
  <si>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</si>
  <si>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</si>
  <si>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</si>
  <si>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</si>
  <si>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</si>
  <si>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</si>
  <si>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</si>
  <si>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</si>
  <si>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</si>
  <si>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</si>
  <si>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</si>
  <si>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</si>
  <si>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</si>
  <si>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</si>
  <si>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</si>
  <si>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</si>
  <si>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</si>
  <si>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</si>
  <si>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</si>
  <si>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</si>
  <si>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</si>
  <si>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</si>
  <si>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</si>
  <si>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</si>
  <si>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</si>
  <si>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</si>
  <si>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</si>
  <si>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</si>
  <si>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</si>
  <si>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</si>
  <si>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</si>
  <si>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</si>
  <si>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</si>
  <si>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</si>
  <si>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</si>
  <si>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</si>
  <si>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</si>
  <si>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</si>
  <si>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</si>
  <si>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</si>
  <si>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</si>
  <si>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</si>
  <si>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</si>
  <si>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</si>
  <si>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</si>
  <si>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</si>
  <si>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</si>
  <si>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</si>
  <si>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</si>
  <si>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</si>
  <si>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</si>
  <si>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</si>
  <si>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</si>
  <si>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</si>
  <si>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</si>
  <si>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</si>
  <si>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</si>
  <si>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</si>
  <si>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</si>
  <si>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</si>
  <si>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</si>
  <si>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</si>
  <si>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</si>
  <si>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</si>
  <si>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</si>
  <si>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</si>
  <si>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</si>
  <si>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</si>
  <si>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</si>
  <si>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</si>
  <si>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</si>
  <si>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</si>
  <si>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</si>
  <si>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</si>
  <si>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</si>
  <si>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</si>
  <si>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</si>
  <si>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</si>
  <si>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</si>
  <si>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</si>
  <si>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</si>
  <si>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</si>
  <si>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</si>
  <si>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</si>
  <si>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</si>
  <si>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</si>
  <si>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</si>
  <si>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</si>
  <si>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</si>
  <si>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</si>
  <si>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</si>
  <si>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</si>
  <si>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</si>
  <si>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</si>
  <si>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</si>
  <si>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</si>
  <si>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</si>
  <si>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</si>
  <si>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</si>
  <si>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</si>
  <si>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</si>
  <si>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</si>
  <si>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</si>
  <si>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</si>
  <si>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</si>
  <si>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</si>
  <si>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</si>
  <si>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</si>
  <si>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</si>
  <si>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</si>
  <si>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</si>
  <si>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</si>
  <si>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</si>
  <si>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</si>
  <si>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</si>
  <si>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</si>
  <si>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</si>
  <si>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</si>
  <si>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</si>
  <si>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</si>
  <si>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</si>
  <si>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</si>
  <si>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</si>
  <si>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</si>
  <si>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</si>
  <si>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</si>
  <si>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</si>
  <si>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</si>
  <si>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</si>
  <si>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</si>
  <si>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</si>
  <si>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</si>
  <si>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</si>
  <si>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</si>
  <si>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</si>
  <si>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</si>
  <si>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</si>
  <si>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</si>
  <si>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</si>
  <si>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</si>
  <si>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</si>
  <si>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</si>
  <si>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</si>
  <si>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</si>
  <si>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</si>
  <si>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</si>
  <si>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</si>
  <si>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</si>
  <si>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</si>
  <si>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</si>
  <si>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</si>
  <si>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</si>
  <si>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</si>
  <si>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</si>
  <si>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</si>
  <si>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</si>
  <si>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</si>
  <si>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</si>
  <si>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</si>
  <si>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</si>
  <si>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</si>
  <si>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</si>
  <si>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</si>
  <si>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</si>
  <si>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</si>
  <si>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</si>
  <si>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</si>
  <si>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</si>
  <si>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</si>
  <si>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</si>
  <si>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</si>
  <si>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</si>
  <si>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</si>
  <si>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</si>
  <si>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</si>
  <si>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</si>
  <si>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</si>
  <si>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</si>
  <si>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</si>
  <si>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</si>
  <si>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</si>
  <si>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</si>
  <si>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</si>
  <si>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</si>
  <si>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</si>
  <si>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</si>
  <si>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</si>
  <si>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</si>
  <si>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</si>
  <si>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</si>
  <si>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</si>
  <si>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</si>
  <si>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</si>
  <si>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</si>
  <si>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</si>
  <si>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</si>
  <si>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</si>
  <si>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</si>
  <si>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</si>
  <si>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</si>
  <si>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</si>
  <si>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</si>
  <si>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</si>
  <si>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</si>
  <si>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</si>
  <si>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</si>
  <si>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</si>
  <si>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</si>
  <si>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</si>
  <si>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</si>
  <si>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</si>
  <si>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</si>
  <si>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</si>
  <si>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</si>
  <si>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</si>
  <si>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</si>
  <si>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</si>
  <si>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</si>
  <si>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</si>
  <si>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</si>
  <si>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</si>
  <si>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</si>
  <si>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</si>
  <si>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</si>
  <si>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</si>
  <si>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</si>
  <si>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</si>
  <si>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</si>
  <si>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</si>
  <si>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</si>
  <si>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</si>
  <si>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</si>
  <si>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</si>
  <si>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</si>
  <si>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</si>
  <si>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</si>
  <si>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</si>
  <si>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</si>
  <si>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</si>
  <si>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</si>
  <si>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</si>
  <si>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</si>
  <si>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</si>
  <si>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</si>
  <si>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</si>
  <si>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</si>
  <si>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</si>
  <si>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</si>
  <si>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</si>
  <si>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</si>
  <si>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</si>
  <si>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</si>
  <si>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</si>
  <si>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</si>
  <si>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</si>
  <si>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</si>
  <si>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</si>
  <si>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</si>
  <si>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</si>
  <si>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</si>
  <si>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</si>
  <si>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</si>
  <si>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</si>
  <si>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</si>
  <si>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</si>
  <si>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</si>
  <si>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</si>
  <si>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</si>
  <si>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</si>
  <si>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</si>
  <si>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</si>
  <si>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</si>
  <si>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</si>
  <si>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</si>
  <si>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</si>
  <si>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</si>
  <si>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</si>
  <si>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</si>
  <si>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</si>
  <si>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</si>
  <si>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</si>
  <si>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</si>
  <si>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</si>
  <si>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</si>
  <si>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</si>
  <si>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</si>
  <si>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</si>
  <si>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</si>
  <si>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</si>
  <si>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</si>
  <si>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</si>
  <si>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</si>
  <si>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</si>
  <si>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</si>
  <si>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</si>
  <si>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</si>
  <si>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</si>
  <si>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</si>
  <si>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</si>
  <si>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</si>
  <si>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</si>
  <si>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</si>
  <si>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</si>
  <si>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</si>
  <si>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</si>
  <si>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</si>
  <si>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</si>
  <si>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</si>
  <si>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</si>
  <si>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</si>
  <si>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</si>
  <si>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</si>
  <si>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</si>
  <si>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</si>
  <si>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</si>
  <si>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</si>
  <si>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</si>
  <si>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</si>
  <si>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</si>
  <si>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</si>
  <si>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</si>
  <si>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</si>
  <si>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</si>
  <si>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</si>
  <si>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</si>
  <si>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</si>
  <si>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</si>
  <si>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</si>
  <si>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</si>
  <si>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</si>
  <si>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</si>
  <si>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</si>
  <si>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</si>
  <si>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</si>
  <si>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</si>
  <si>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</si>
  <si>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</si>
  <si>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</si>
  <si>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</si>
  <si>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</si>
  <si>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</si>
  <si>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</si>
  <si>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</si>
  <si>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</si>
  <si>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</si>
  <si>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</si>
  <si>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</si>
  <si>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</si>
  <si>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</si>
  <si>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</si>
  <si>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</si>
  <si>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</si>
  <si>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</si>
  <si>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</si>
  <si>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</si>
  <si>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</si>
  <si>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</si>
  <si>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</si>
  <si>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</si>
  <si>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</si>
  <si>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</si>
  <si>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</si>
  <si>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</si>
  <si>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</si>
  <si>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</si>
  <si>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</si>
  <si>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</si>
  <si>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</si>
  <si>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</si>
  <si>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</si>
  <si>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</si>
  <si>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</si>
  <si>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</si>
  <si>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</si>
  <si>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</si>
  <si>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</si>
  <si>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</si>
  <si>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</si>
  <si>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</si>
  <si>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</si>
  <si>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</si>
  <si>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</si>
  <si>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</si>
  <si>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</si>
  <si>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</si>
  <si>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</si>
  <si>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</si>
  <si>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</si>
  <si>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</si>
  <si>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</si>
  <si>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</si>
  <si>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</si>
  <si>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</si>
  <si>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</si>
  <si>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</si>
  <si>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</si>
  <si>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</si>
  <si>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</si>
  <si>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</si>
  <si>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</si>
  <si>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</si>
  <si>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</si>
  <si>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</si>
  <si>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</si>
  <si>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</si>
  <si>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</si>
  <si>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</si>
  <si>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</si>
  <si>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</si>
  <si>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</si>
  <si>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</si>
  <si>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</si>
  <si>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</si>
  <si>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</si>
  <si>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</si>
  <si>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</si>
  <si>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</si>
  <si>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</si>
  <si>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</si>
  <si>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</si>
  <si>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</si>
  <si>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</si>
  <si>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</si>
  <si>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</si>
  <si>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</si>
  <si>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</si>
  <si>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</si>
  <si>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</si>
  <si>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</si>
  <si>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</si>
  <si>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</si>
  <si>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</si>
  <si>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</si>
  <si>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</si>
  <si>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</si>
  <si>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</si>
  <si>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</si>
  <si>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</si>
  <si>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</si>
  <si>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</si>
  <si>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</si>
  <si>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</si>
  <si>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</si>
  <si>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</si>
  <si>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</si>
  <si>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</si>
  <si>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</si>
  <si>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</si>
  <si>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</si>
  <si>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</si>
  <si>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</si>
  <si>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</si>
  <si>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</si>
  <si>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</si>
  <si>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</si>
  <si>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</si>
  <si>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</si>
  <si>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</si>
  <si>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</si>
  <si>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</si>
  <si>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</si>
  <si>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</si>
  <si>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</si>
  <si>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</si>
  <si>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</si>
  <si>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</si>
  <si>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</si>
  <si>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</si>
  <si>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</si>
  <si>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</si>
  <si>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</si>
  <si>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</si>
  <si>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</si>
  <si>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</si>
  <si>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</si>
  <si>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</si>
  <si>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</si>
  <si>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</si>
  <si>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</si>
  <si>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</si>
  <si>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</si>
  <si>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</si>
  <si>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</si>
  <si>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</si>
  <si>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</si>
  <si>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</si>
  <si>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</si>
  <si>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</si>
  <si>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</si>
  <si>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</si>
  <si>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</si>
  <si>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</si>
  <si>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</si>
  <si>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</si>
  <si>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</si>
  <si>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</si>
  <si>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</si>
  <si>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</si>
  <si>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</si>
  <si>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</si>
  <si>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</si>
  <si>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</si>
  <si>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</si>
  <si>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</si>
  <si>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</si>
  <si>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</si>
  <si>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</si>
  <si>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</si>
  <si>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</si>
  <si>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</si>
  <si>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</si>
  <si>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</si>
  <si>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</si>
  <si>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</si>
  <si>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</si>
  <si>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</si>
  <si>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</si>
  <si>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</si>
  <si>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</si>
  <si>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</si>
  <si>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</si>
  <si>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</si>
  <si>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</si>
  <si>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</si>
  <si>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</si>
  <si>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</si>
  <si>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</si>
  <si>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</si>
  <si>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</si>
  <si>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</si>
  <si>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</si>
  <si>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</si>
  <si>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</si>
  <si>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</si>
  <si>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</si>
  <si>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</si>
  <si>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</si>
  <si>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</si>
  <si>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</si>
  <si>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</si>
  <si>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</si>
  <si>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</si>
  <si>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</si>
  <si>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</si>
  <si>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</si>
  <si>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</si>
  <si>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</si>
  <si>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</si>
  <si>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</si>
  <si>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</si>
  <si>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</si>
  <si>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</si>
  <si>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</si>
  <si>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</si>
  <si>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</si>
  <si>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</si>
  <si>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</si>
  <si>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</si>
  <si>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</si>
  <si>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</si>
  <si>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</si>
  <si>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</si>
  <si>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</si>
  <si>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</si>
  <si>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</si>
  <si>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</si>
  <si>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</si>
  <si>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</si>
  <si>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</si>
  <si>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</si>
  <si>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</si>
  <si>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</si>
  <si>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</si>
  <si>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</si>
  <si>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</si>
  <si>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</si>
  <si>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</si>
  <si>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</si>
  <si>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</si>
  <si>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</si>
  <si>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</si>
  <si>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</si>
  <si>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</si>
  <si>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</si>
  <si>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</si>
  <si>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</si>
  <si>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</si>
  <si>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</si>
  <si>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</si>
  <si>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</si>
  <si>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</si>
  <si>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</si>
  <si>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</si>
  <si>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</si>
  <si>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</si>
  <si>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</si>
  <si>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</si>
  <si>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</si>
  <si>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</si>
  <si>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</si>
  <si>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</si>
  <si>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</si>
  <si>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</si>
  <si>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</si>
  <si>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</si>
  <si>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</si>
  <si>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</si>
  <si>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</si>
  <si>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</si>
  <si>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</si>
  <si>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</si>
  <si>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</si>
  <si>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</si>
  <si>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</si>
  <si>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</si>
  <si>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</si>
  <si>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</si>
  <si>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</si>
  <si>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</si>
  <si>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</si>
  <si>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</si>
  <si>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</si>
  <si>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</si>
  <si>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</si>
  <si>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</si>
  <si>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</si>
  <si>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</si>
  <si>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</si>
  <si>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</si>
  <si>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</si>
  <si>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</si>
  <si>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</si>
  <si>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</si>
  <si>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</si>
  <si>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</si>
  <si>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</si>
  <si>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</si>
  <si>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</si>
  <si>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</si>
  <si>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</si>
  <si>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</si>
  <si>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</si>
  <si>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</si>
  <si>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</si>
  <si>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</si>
  <si>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</si>
  <si>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</si>
  <si>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</si>
  <si>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</si>
  <si>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</si>
  <si>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</si>
  <si>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</si>
  <si>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</si>
  <si>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</si>
  <si>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</si>
  <si>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</si>
  <si>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</si>
  <si>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</si>
  <si>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</si>
  <si>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</si>
  <si>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</si>
  <si>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</si>
  <si>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</si>
  <si>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</si>
  <si>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</si>
  <si>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</si>
  <si>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</si>
  <si>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</si>
  <si>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</si>
  <si>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</si>
  <si>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</si>
  <si>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</si>
  <si>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</si>
  <si>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</si>
  <si>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</si>
  <si>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</si>
  <si>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</si>
  <si>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</si>
  <si>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</si>
  <si>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</si>
  <si>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</si>
  <si>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</si>
  <si>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</si>
  <si>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</si>
  <si>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</si>
  <si>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</si>
  <si>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</si>
  <si>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</si>
  <si>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</si>
  <si>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</si>
  <si>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</si>
  <si>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</si>
  <si>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</si>
  <si>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</si>
  <si>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</si>
  <si>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</si>
  <si>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</si>
  <si>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</si>
  <si>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</si>
  <si>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</si>
  <si>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</si>
  <si>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</si>
  <si>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</si>
  <si>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</si>
  <si>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</si>
  <si>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</si>
  <si>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</si>
  <si>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</si>
  <si>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</si>
  <si>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</si>
  <si>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</si>
  <si>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</si>
  <si>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</si>
  <si>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</si>
  <si>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</si>
  <si>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</si>
  <si>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</si>
  <si>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</si>
  <si>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</si>
  <si>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</si>
  <si>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</si>
  <si>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</si>
  <si>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</si>
  <si>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</si>
  <si>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</si>
  <si>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</si>
  <si>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</si>
  <si>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</si>
  <si>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</si>
  <si>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</si>
  <si>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</si>
  <si>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</si>
  <si>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</si>
  <si>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</si>
  <si>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</si>
  <si>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</si>
  <si>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</si>
  <si>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</si>
  <si>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</si>
  <si>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</si>
  <si>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</si>
  <si>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</si>
  <si>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</si>
  <si>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</si>
  <si>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</si>
  <si>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</si>
  <si>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</si>
  <si>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</si>
  <si>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</si>
  <si>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</si>
  <si>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</si>
  <si>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</si>
  <si>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</si>
  <si>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</si>
  <si>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</si>
  <si>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</si>
  <si>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</si>
  <si>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</si>
  <si>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</si>
  <si>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</si>
  <si>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</si>
  <si>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</si>
  <si>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</si>
  <si>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</si>
  <si>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</si>
  <si>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</si>
  <si>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</si>
  <si>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</si>
  <si>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</si>
  <si>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</si>
  <si>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</si>
  <si>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</si>
  <si>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</si>
  <si>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</si>
  <si>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</si>
  <si>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</si>
  <si>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</si>
  <si>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</si>
  <si>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</si>
  <si>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</si>
  <si>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</si>
  <si>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</si>
  <si>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</si>
  <si>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</si>
  <si>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</si>
  <si>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</si>
  <si>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</si>
  <si>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</si>
  <si>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</si>
  <si>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</si>
  <si>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</si>
  <si>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</si>
  <si>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</si>
  <si>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</si>
  <si>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</si>
  <si>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</si>
  <si>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</si>
  <si>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</si>
  <si>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</si>
  <si>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</si>
  <si>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</si>
  <si>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</si>
  <si>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</si>
  <si>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</si>
  <si>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</si>
  <si>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</si>
  <si>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</si>
  <si>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</si>
  <si>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</si>
  <si>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</si>
  <si>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</si>
  <si>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</si>
  <si>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</si>
  <si>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</si>
  <si>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</si>
  <si>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</si>
  <si>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</si>
  <si>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</si>
  <si>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</si>
  <si>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</si>
  <si>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</si>
  <si>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</si>
  <si>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</si>
  <si>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</si>
  <si>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</si>
  <si>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</si>
  <si>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</si>
  <si>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</si>
  <si>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</si>
  <si>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</si>
  <si>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</si>
  <si>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</si>
  <si>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</si>
  <si>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</si>
  <si>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</si>
  <si>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</si>
  <si>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</si>
  <si>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</si>
  <si>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</si>
  <si>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</si>
  <si>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</si>
  <si>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</si>
  <si>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</si>
  <si>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</si>
  <si>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</si>
  <si>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</si>
  <si>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</si>
  <si>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</si>
  <si>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</si>
  <si>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</si>
  <si>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</si>
  <si>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</si>
  <si>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</si>
  <si>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</si>
  <si>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</si>
  <si>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</si>
  <si>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</si>
  <si>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</si>
  <si>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</si>
  <si>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</si>
  <si>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</si>
  <si>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</si>
  <si>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</si>
  <si>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</si>
  <si>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</si>
  <si>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</si>
  <si>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</si>
  <si>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</si>
  <si>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</si>
  <si>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</si>
  <si>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</si>
  <si>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</si>
  <si>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</si>
  <si>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</si>
  <si>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</si>
  <si>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</si>
  <si>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</si>
  <si>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</si>
  <si>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</si>
  <si>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</si>
  <si>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</si>
  <si>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</si>
  <si>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</si>
  <si>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</si>
  <si>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</si>
  <si>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</si>
  <si>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</si>
  <si>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</si>
  <si>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</si>
  <si>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</si>
  <si>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</si>
  <si>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</si>
  <si>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</si>
  <si>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</si>
  <si>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</si>
  <si>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</si>
  <si>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</si>
  <si>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</si>
  <si>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</si>
  <si>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</si>
  <si>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</si>
  <si>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</si>
  <si>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</si>
  <si>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</si>
  <si>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</si>
  <si>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</si>
  <si>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</si>
  <si>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</si>
  <si>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</si>
  <si>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</si>
  <si>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</si>
  <si>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</si>
  <si>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</si>
  <si>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</si>
  <si>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</si>
  <si>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</si>
  <si>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</si>
  <si>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</si>
  <si>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</si>
  <si>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</si>
  <si>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</si>
  <si>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</si>
  <si>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</si>
  <si>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</si>
  <si>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</si>
  <si>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</si>
  <si>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</si>
  <si>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</si>
  <si>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</si>
  <si>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</si>
  <si>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</si>
  <si>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</si>
  <si>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</si>
  <si>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</si>
  <si>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</si>
  <si>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</si>
  <si>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</si>
  <si>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</si>
  <si>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</si>
  <si>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</si>
  <si>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</si>
  <si>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</si>
  <si>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</si>
  <si>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</si>
  <si>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</si>
  <si>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</si>
  <si>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</si>
  <si>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</si>
  <si>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</si>
  <si>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</si>
  <si>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</si>
  <si>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</si>
  <si>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</si>
  <si>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</si>
  <si>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</si>
  <si>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</si>
  <si>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</si>
  <si>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</si>
  <si>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</si>
  <si>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</si>
  <si>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</si>
  <si>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</si>
  <si>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</si>
  <si>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</si>
  <si>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</si>
  <si>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</si>
  <si>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</si>
  <si>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</si>
  <si>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</si>
  <si>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</si>
  <si>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</si>
  <si>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</si>
  <si>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</si>
  <si>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</si>
  <si>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</si>
  <si>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</si>
  <si>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</si>
  <si>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</si>
  <si>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</si>
  <si>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</si>
  <si>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</si>
  <si>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</si>
  <si>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</si>
  <si>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</si>
  <si>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</si>
  <si>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</si>
  <si>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</si>
  <si>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</si>
  <si>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</si>
  <si>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</si>
  <si>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</si>
  <si>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</si>
  <si>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</si>
  <si>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</si>
  <si>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</si>
  <si>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</si>
  <si>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</si>
  <si>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</si>
  <si>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</si>
  <si>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</si>
  <si>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</si>
  <si>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</si>
  <si>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</si>
  <si>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</si>
  <si>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</si>
  <si>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</si>
  <si>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</si>
  <si>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</si>
  <si>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</si>
  <si>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</si>
  <si>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</si>
  <si>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</si>
  <si>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</si>
  <si>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</si>
  <si>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</si>
  <si>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</si>
  <si>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</si>
  <si>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</si>
  <si>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</si>
  <si>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</si>
  <si>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</si>
  <si>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</si>
  <si>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</si>
  <si>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</si>
  <si>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</si>
  <si>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</si>
  <si>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</si>
  <si>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</si>
  <si>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</si>
  <si>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</si>
  <si>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</si>
  <si>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</si>
  <si>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</si>
  <si>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</si>
  <si>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</si>
  <si>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</si>
  <si>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</si>
  <si>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</si>
  <si>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</si>
  <si>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</si>
  <si>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</si>
  <si>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</si>
  <si>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</si>
  <si>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</si>
  <si>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</si>
  <si>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</si>
  <si>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</si>
  <si>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</si>
  <si>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</si>
  <si>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</si>
  <si>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</si>
  <si>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</si>
  <si>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</si>
  <si>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</si>
  <si>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</si>
  <si>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</si>
  <si>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</si>
  <si>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</si>
  <si>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</si>
  <si>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</si>
  <si>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</si>
  <si>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</si>
  <si>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</si>
  <si>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</si>
  <si>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</si>
  <si>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</si>
  <si>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</si>
  <si>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</si>
  <si>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</si>
  <si>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</si>
  <si>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</si>
  <si>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</si>
  <si>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</si>
  <si>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</si>
  <si>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</si>
  <si>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</si>
  <si>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</si>
  <si>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</si>
  <si>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</si>
  <si>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</si>
  <si>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</si>
  <si>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</si>
  <si>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</si>
  <si>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</si>
  <si>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</si>
  <si>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</si>
  <si>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</si>
  <si>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</si>
  <si>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</si>
  <si>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</si>
  <si>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</si>
  <si>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</si>
  <si>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</si>
  <si>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</si>
  <si>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</si>
  <si>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</si>
  <si>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</si>
  <si>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</si>
  <si>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</si>
  <si>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</si>
  <si>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</si>
  <si>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</si>
  <si>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</si>
  <si>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</si>
  <si>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</si>
  <si>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</si>
  <si>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</si>
  <si>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</si>
  <si>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</si>
  <si>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</si>
  <si>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</si>
  <si>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</si>
  <si>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</si>
  <si>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</si>
  <si>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</si>
  <si>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</si>
  <si>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</si>
  <si>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</si>
  <si>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</si>
  <si>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</si>
  <si>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</si>
  <si>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</si>
  <si>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</si>
  <si>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</si>
  <si>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</si>
  <si>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</si>
  <si>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</si>
  <si>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</si>
  <si>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</si>
  <si>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</si>
  <si>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</si>
  <si>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</si>
  <si>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</si>
  <si>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</si>
  <si>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</si>
  <si>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</si>
  <si>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</si>
  <si>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</si>
  <si>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</si>
  <si>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</si>
  <si>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</si>
  <si>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</si>
  <si>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</si>
  <si>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</si>
  <si>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</si>
  <si>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</si>
  <si>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</si>
  <si>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</si>
  <si>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</si>
  <si>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</si>
  <si>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</si>
  <si>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</si>
  <si>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</si>
  <si>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</si>
  <si>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</si>
  <si>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</si>
  <si>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</si>
  <si>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</si>
  <si>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</si>
  <si>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</si>
  <si>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</si>
  <si>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</si>
  <si>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</si>
  <si>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</si>
  <si>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</si>
  <si>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</si>
  <si>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</si>
  <si>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</si>
  <si>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</si>
  <si>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</si>
  <si>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</si>
  <si>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</si>
  <si>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</si>
  <si>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</si>
  <si>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</si>
  <si>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</si>
  <si>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</si>
  <si>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</si>
  <si>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</si>
  <si>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</si>
  <si>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</si>
  <si>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</si>
  <si>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</si>
  <si>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</si>
  <si>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</si>
  <si>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</si>
  <si>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</si>
  <si>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</si>
  <si>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</si>
  <si>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</si>
  <si>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</si>
  <si>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</si>
  <si>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</si>
  <si>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</si>
  <si>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</si>
  <si>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</si>
  <si>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</si>
  <si>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</si>
  <si>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</si>
  <si>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</si>
  <si>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</si>
  <si>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</si>
  <si>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</si>
  <si>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</si>
  <si>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</si>
  <si>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</si>
  <si>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</si>
  <si>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</si>
  <si>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</si>
  <si>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</si>
  <si>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</si>
  <si>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</si>
  <si>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</si>
  <si>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</si>
  <si>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</si>
  <si>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</si>
  <si>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</si>
  <si>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</si>
  <si>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</si>
  <si>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</si>
  <si>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</si>
  <si>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</si>
  <si>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</si>
  <si>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</si>
  <si>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</si>
  <si>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</si>
  <si>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</si>
  <si>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</si>
  <si>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</si>
  <si>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</si>
  <si>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</si>
  <si>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</si>
  <si>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</si>
  <si>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</si>
  <si>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</si>
  <si>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</si>
  <si>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</si>
  <si>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</si>
  <si>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</si>
  <si>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</si>
  <si>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</si>
  <si>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</si>
  <si>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</si>
  <si>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</si>
  <si>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</si>
  <si>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</si>
  <si>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</si>
  <si>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</si>
  <si>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</si>
  <si>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</si>
  <si>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</si>
  <si>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</si>
  <si>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</si>
  <si>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</si>
  <si>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</si>
  <si>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</si>
  <si>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</si>
  <si>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</si>
  <si>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</si>
  <si>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</si>
  <si>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</si>
  <si>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</si>
  <si>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</si>
  <si>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</si>
  <si>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</si>
  <si>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</si>
  <si>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</si>
  <si>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</si>
  <si>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</si>
  <si>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</si>
  <si>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</si>
  <si>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</si>
  <si>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</si>
  <si>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</si>
  <si>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</si>
  <si>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</si>
  <si>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</si>
  <si>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</si>
  <si>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</si>
  <si>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</si>
  <si>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</si>
  <si>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</si>
  <si>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</si>
  <si>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</si>
  <si>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</si>
  <si>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</si>
  <si>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</si>
  <si>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</si>
  <si>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</si>
  <si>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</si>
  <si>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</si>
  <si>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</si>
  <si>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</si>
  <si>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</si>
  <si>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</si>
  <si>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</si>
  <si>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</si>
  <si>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</si>
  <si>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</si>
  <si>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</si>
  <si>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</si>
  <si>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</si>
  <si>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</si>
  <si>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</si>
  <si>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</si>
  <si>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</si>
  <si>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</si>
  <si>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</si>
  <si>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</si>
  <si>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</si>
  <si>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</si>
  <si>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</si>
  <si>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</si>
  <si>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</si>
  <si>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</si>
  <si>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</si>
  <si>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</si>
  <si>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</si>
  <si>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</si>
  <si>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</si>
  <si>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</si>
  <si>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</si>
  <si>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</si>
  <si>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</si>
  <si>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</si>
  <si>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</si>
  <si>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</si>
  <si>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</si>
  <si>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</si>
  <si>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</si>
  <si>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</si>
  <si>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</si>
  <si>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</si>
  <si>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</si>
  <si>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</si>
  <si>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</si>
  <si>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</si>
  <si>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</si>
  <si>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</si>
  <si>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</si>
  <si>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</si>
  <si>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</si>
  <si>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</si>
  <si>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</si>
  <si>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</si>
  <si>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</si>
  <si>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</si>
  <si>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</si>
  <si>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</si>
  <si>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</si>
  <si>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</si>
  <si>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</si>
  <si>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</si>
  <si>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</si>
  <si>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</si>
  <si>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</si>
  <si>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</si>
  <si>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</si>
  <si>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</si>
  <si>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</si>
  <si>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</si>
  <si>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</si>
  <si>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</si>
  <si>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</si>
  <si>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</si>
  <si>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</si>
  <si>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</si>
  <si>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</si>
  <si>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</si>
  <si>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</si>
  <si>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</si>
  <si>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</si>
  <si>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</si>
  <si>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</si>
  <si>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</si>
  <si>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</si>
  <si>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</si>
  <si>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</si>
  <si>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</si>
  <si>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</si>
  <si>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</si>
  <si>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</si>
  <si>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</si>
  <si>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</si>
  <si>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</si>
  <si>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</si>
  <si>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</si>
  <si>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</si>
  <si>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</si>
  <si>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</si>
  <si>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</si>
  <si>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</si>
  <si>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</si>
  <si>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</si>
  <si>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</si>
  <si>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</si>
  <si>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</si>
  <si>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</si>
  <si>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</si>
  <si>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</si>
  <si>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</si>
  <si>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</si>
  <si>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</si>
  <si>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</si>
  <si>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</si>
  <si>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</si>
  <si>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</si>
  <si>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</si>
  <si>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</si>
  <si>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</si>
  <si>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</si>
  <si>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</si>
  <si>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</si>
  <si>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</si>
  <si>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</si>
  <si>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</si>
  <si>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</si>
  <si>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</si>
  <si>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</si>
  <si>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</si>
  <si>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</si>
  <si>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</si>
  <si>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</si>
  <si>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</si>
  <si>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</si>
  <si>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</si>
  <si>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</si>
  <si>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</si>
  <si>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</si>
  <si>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</si>
  <si>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</si>
  <si>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</si>
  <si>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</si>
  <si>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</si>
  <si>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</si>
  <si>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</si>
  <si>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</si>
  <si>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</si>
  <si>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</si>
  <si>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</si>
  <si>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</si>
  <si>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</si>
  <si>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</si>
  <si>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</si>
  <si>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</si>
  <si>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</si>
  <si>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</si>
  <si>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</si>
  <si>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</si>
  <si>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</si>
  <si>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</si>
  <si>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</si>
  <si>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</si>
  <si>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</si>
  <si>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</si>
  <si>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</si>
  <si>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</si>
  <si>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</si>
  <si>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</si>
  <si>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</si>
  <si>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</si>
  <si>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</si>
  <si>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</si>
  <si>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</si>
  <si>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</si>
  <si>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</si>
  <si>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</si>
  <si>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</si>
  <si>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</si>
  <si>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</si>
  <si>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</si>
  <si>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</si>
  <si>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</si>
  <si>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</si>
  <si>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</si>
  <si>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</si>
  <si>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</si>
  <si>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</si>
  <si>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</si>
  <si>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</si>
  <si>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</si>
  <si>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</si>
  <si>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</si>
  <si>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</si>
  <si>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</si>
  <si>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</si>
  <si>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</si>
  <si>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</si>
  <si>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</si>
  <si>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</si>
  <si>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</si>
  <si>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</si>
  <si>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</si>
  <si>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</si>
  <si>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</si>
  <si>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</si>
  <si>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</si>
  <si>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</si>
  <si>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</si>
  <si>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</si>
  <si>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</si>
  <si>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</si>
  <si>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</si>
  <si>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</si>
  <si>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</si>
  <si>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</si>
  <si>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</si>
  <si>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</si>
  <si>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</si>
  <si>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</si>
  <si>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</si>
  <si>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</si>
  <si>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</si>
  <si>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</si>
  <si>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</si>
  <si>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</si>
  <si>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</si>
  <si>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</si>
  <si>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</si>
  <si>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</si>
  <si>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</si>
  <si>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</si>
  <si>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</si>
  <si>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</si>
  <si>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</si>
  <si>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</si>
  <si>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</si>
  <si>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</si>
  <si>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</si>
  <si>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</si>
  <si>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</si>
  <si>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</si>
  <si>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</si>
  <si>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</si>
  <si>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</si>
  <si>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</si>
  <si>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</si>
  <si>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</si>
  <si>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</si>
  <si>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</si>
  <si>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</si>
  <si>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</si>
  <si>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</si>
  <si>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</si>
  <si>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</si>
  <si>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</si>
  <si>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</si>
  <si>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</si>
  <si>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</si>
  <si>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</si>
  <si>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</si>
  <si>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</si>
  <si>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</si>
  <si>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</si>
  <si>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</si>
  <si>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</si>
  <si>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</si>
  <si>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</si>
  <si>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</si>
  <si>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</si>
  <si>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</si>
  <si>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</si>
  <si>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</si>
  <si>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</si>
  <si>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</si>
  <si>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</si>
  <si>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</si>
  <si>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</si>
  <si>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</si>
  <si>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</si>
  <si>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</si>
  <si>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</si>
  <si>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</si>
  <si>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</si>
  <si>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</si>
  <si>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</si>
  <si>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</si>
  <si>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</si>
  <si>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</si>
  <si>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</si>
  <si>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</si>
  <si>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</si>
  <si>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</si>
  <si>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</si>
  <si>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</si>
  <si>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</si>
  <si>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</si>
  <si>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</si>
  <si>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</si>
  <si>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</si>
  <si>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</si>
  <si>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</si>
  <si>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</si>
  <si>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</si>
  <si>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</si>
  <si>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</si>
  <si>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</si>
  <si>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</si>
  <si>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</si>
  <si>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</si>
  <si>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</si>
  <si>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</si>
  <si>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</si>
  <si>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</si>
  <si>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</si>
  <si>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</si>
  <si>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</si>
  <si>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</si>
  <si>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</si>
  <si>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</si>
  <si>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</si>
  <si>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</si>
  <si>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</si>
  <si>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</si>
  <si>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</si>
  <si>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</si>
  <si>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</si>
  <si>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</si>
  <si>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</si>
  <si>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</si>
  <si>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</si>
  <si>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</si>
  <si>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</si>
  <si>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</si>
  <si>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</si>
  <si>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</si>
  <si>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</si>
  <si>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</si>
  <si>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</si>
  <si>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</si>
  <si>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</si>
  <si>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</si>
  <si>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</si>
  <si>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</si>
  <si>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</si>
  <si>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</si>
  <si>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</si>
  <si>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</si>
  <si>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</si>
  <si>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</si>
  <si>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</si>
  <si>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</si>
  <si>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</si>
  <si>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</si>
  <si>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</si>
  <si>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</si>
  <si>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</si>
  <si>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</si>
  <si>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</si>
  <si>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</si>
  <si>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</si>
  <si>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</si>
  <si>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</si>
  <si>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</si>
  <si>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</si>
  <si>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</si>
  <si>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</si>
  <si>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</si>
  <si>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</si>
  <si>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</si>
  <si>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</si>
  <si>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</si>
  <si>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</si>
  <si>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</si>
  <si>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</si>
  <si>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</si>
  <si>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</si>
  <si>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</si>
  <si>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</si>
  <si>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</si>
  <si>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</si>
  <si>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</si>
  <si>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</si>
  <si>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</si>
  <si>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</si>
  <si>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</si>
  <si>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</si>
  <si>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</si>
  <si>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</si>
  <si>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</si>
  <si>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</si>
  <si>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</si>
  <si>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</si>
  <si>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</si>
  <si>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</si>
  <si>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</si>
  <si>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</si>
  <si>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</si>
  <si>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</si>
  <si>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</si>
  <si>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</si>
  <si>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</si>
  <si>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</si>
  <si>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</si>
  <si>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</si>
  <si>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</si>
  <si>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</si>
  <si>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</si>
  <si>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</si>
  <si>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</si>
  <si>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</si>
  <si>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</si>
  <si>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</si>
  <si>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</si>
  <si>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</si>
  <si>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</si>
  <si>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</si>
  <si>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</si>
  <si>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</si>
  <si>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</si>
  <si>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</si>
  <si>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</si>
  <si>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</si>
  <si>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</si>
  <si>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</si>
  <si>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</si>
  <si>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</si>
  <si>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</si>
  <si>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</si>
  <si>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</si>
  <si>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</si>
  <si>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</si>
  <si>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</si>
  <si>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</si>
  <si>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</si>
  <si>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</si>
  <si>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</si>
  <si>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</si>
  <si>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</si>
  <si>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</si>
  <si>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</si>
  <si>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</si>
  <si>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</si>
  <si>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</si>
  <si>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</si>
  <si>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</si>
  <si>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</si>
  <si>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</si>
  <si>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</si>
  <si>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</si>
  <si>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</si>
  <si>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</si>
  <si>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</si>
  <si>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</si>
  <si>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</si>
  <si>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</si>
  <si>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</si>
  <si>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</si>
  <si>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</si>
  <si>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</si>
  <si>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</si>
  <si>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</si>
  <si>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</si>
  <si>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</si>
  <si>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</si>
  <si>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</si>
  <si>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</si>
  <si>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</si>
  <si>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</si>
  <si>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</si>
  <si>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</si>
  <si>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</si>
  <si>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</si>
  <si>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</si>
  <si>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</si>
  <si>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</si>
  <si>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</si>
  <si>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</si>
  <si>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</si>
  <si>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</si>
  <si>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</si>
  <si>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</si>
  <si>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</si>
  <si>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</si>
  <si>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</si>
  <si>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</si>
  <si>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</si>
  <si>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</si>
  <si>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</si>
  <si>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</si>
  <si>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</si>
  <si>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</si>
  <si>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</si>
  <si>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</si>
  <si>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</si>
  <si>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</si>
  <si>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</si>
  <si>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</si>
  <si>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</si>
  <si>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</si>
  <si>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</si>
  <si>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</si>
  <si>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</si>
  <si>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</si>
  <si>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</si>
  <si>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</si>
  <si>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</si>
  <si>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</si>
  <si>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</si>
  <si>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</si>
  <si>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</si>
  <si>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</si>
  <si>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</si>
  <si>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</si>
  <si>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</si>
  <si>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</si>
  <si>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</si>
  <si>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</si>
  <si>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</si>
  <si>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</si>
  <si>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</si>
  <si>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</si>
  <si>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</si>
  <si>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</si>
  <si>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</si>
  <si>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</si>
  <si>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</si>
  <si>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</si>
  <si>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</si>
  <si>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</si>
  <si>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</si>
  <si>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</si>
  <si>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</si>
  <si>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</si>
  <si>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</si>
  <si>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</si>
  <si>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</si>
  <si>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</si>
  <si>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</si>
  <si>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</si>
  <si>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</si>
  <si>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</si>
  <si>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</si>
  <si>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</si>
  <si>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</si>
  <si>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</si>
  <si>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</si>
  <si>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</si>
  <si>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</si>
  <si>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</si>
  <si>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</si>
  <si>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</si>
  <si>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</si>
  <si>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</si>
  <si>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</si>
  <si>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</si>
  <si>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</si>
  <si>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</si>
  <si>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</si>
  <si>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</si>
  <si>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</si>
  <si>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</si>
  <si>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</si>
  <si>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</si>
  <si>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</si>
  <si>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</si>
  <si>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</si>
  <si>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</si>
  <si>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</si>
  <si>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</si>
  <si>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</si>
  <si>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</si>
  <si>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</si>
  <si>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</si>
  <si>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</si>
  <si>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</si>
  <si>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</si>
  <si>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</si>
  <si>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</si>
  <si>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</si>
  <si>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</si>
  <si>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</si>
  <si>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</si>
  <si>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</si>
  <si>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</si>
  <si>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</si>
  <si>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</si>
  <si>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</si>
  <si>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</si>
  <si>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</si>
  <si>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</si>
  <si>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</si>
  <si>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</si>
  <si>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</si>
  <si>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</si>
  <si>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</si>
  <si>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</si>
  <si>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</si>
  <si>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</si>
  <si>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</si>
  <si>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</si>
  <si>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</si>
  <si>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</si>
  <si>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</si>
  <si>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</si>
  <si>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</si>
  <si>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</si>
  <si>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</si>
  <si>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</si>
  <si>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</si>
  <si>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</si>
  <si>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</si>
  <si>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</si>
  <si>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</si>
  <si>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</si>
  <si>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</si>
  <si>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</si>
  <si>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</si>
  <si>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</si>
  <si>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</si>
  <si>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</si>
  <si>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</si>
  <si>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</si>
  <si>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</si>
  <si>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</si>
  <si>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</si>
  <si>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</si>
  <si>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</si>
  <si>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</si>
  <si>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</si>
  <si>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</si>
  <si>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</si>
  <si>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</si>
  <si>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</si>
  <si>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</si>
  <si>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</si>
  <si>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</si>
  <si>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</si>
  <si>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</si>
  <si>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</si>
  <si>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</si>
  <si>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</si>
  <si>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</si>
  <si>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</si>
  <si>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</si>
  <si>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</si>
  <si>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</si>
  <si>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</si>
  <si>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</si>
  <si>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</si>
  <si>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</si>
  <si>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</si>
  <si>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</si>
  <si>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</si>
  <si>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</si>
  <si>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</si>
  <si>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</si>
  <si>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</si>
  <si>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</si>
  <si>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</si>
  <si>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</si>
  <si>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</si>
  <si>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</si>
  <si>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</si>
  <si>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</si>
  <si>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</si>
  <si>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</si>
  <si>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</si>
  <si>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</si>
  <si>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</si>
  <si>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</si>
  <si>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</si>
  <si>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</si>
  <si>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</si>
  <si>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</si>
  <si>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</si>
  <si>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</si>
  <si>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</si>
  <si>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</si>
  <si>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</si>
  <si>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</si>
  <si>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</si>
  <si>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</si>
  <si>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</si>
  <si>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</si>
  <si>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</si>
  <si>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</si>
  <si>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</si>
  <si>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</si>
  <si>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</si>
  <si>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</si>
  <si>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</si>
  <si>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</si>
  <si>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</si>
  <si>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</si>
  <si>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</si>
  <si>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</si>
  <si>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</si>
  <si>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</si>
  <si>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</si>
  <si>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</si>
  <si>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</si>
  <si>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</si>
  <si>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</si>
  <si>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</si>
  <si>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</si>
  <si>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</si>
  <si>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</si>
  <si>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</si>
  <si>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</si>
  <si>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</si>
  <si>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</si>
  <si>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</si>
  <si>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</si>
  <si>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</si>
  <si>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</si>
  <si>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</si>
  <si>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</si>
  <si>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</si>
  <si>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</si>
  <si>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</si>
  <si>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</si>
  <si>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</si>
  <si>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</si>
  <si>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</si>
  <si>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</si>
  <si>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</si>
  <si>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</si>
  <si>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</si>
  <si>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</si>
  <si>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</si>
  <si>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</si>
  <si>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</si>
  <si>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</si>
  <si>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</si>
  <si>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</si>
  <si>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</si>
  <si>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</si>
  <si>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</si>
  <si>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</si>
  <si>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</si>
  <si>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</si>
  <si>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</si>
  <si>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</si>
  <si>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</si>
  <si>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</si>
  <si>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</si>
  <si>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</si>
  <si>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</si>
  <si>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</si>
  <si>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</si>
  <si>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</si>
  <si>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</si>
  <si>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</si>
  <si>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</si>
  <si>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</si>
  <si>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</si>
  <si>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</si>
  <si>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</si>
  <si>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</si>
  <si>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</si>
  <si>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</si>
  <si>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</si>
  <si>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</si>
  <si>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</si>
  <si>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</si>
  <si>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</si>
  <si>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</si>
  <si>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</si>
  <si>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</si>
  <si>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</si>
  <si>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</si>
  <si>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</si>
  <si>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</si>
  <si>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</si>
  <si>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</si>
  <si>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</si>
  <si>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</si>
  <si>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</si>
  <si>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</si>
  <si>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</si>
  <si>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</si>
  <si>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</si>
  <si>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</si>
  <si>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</si>
  <si>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</si>
  <si>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</si>
  <si>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</si>
  <si>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</si>
  <si>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</si>
  <si>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</si>
  <si>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</si>
  <si>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</si>
  <si>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</si>
  <si>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</si>
  <si>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</si>
  <si>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</si>
  <si>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</si>
  <si>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</si>
  <si>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</si>
  <si>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</si>
  <si>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</si>
  <si>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</si>
  <si>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</si>
  <si>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</si>
  <si>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</si>
  <si>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</si>
  <si>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</si>
  <si>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</si>
  <si>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</si>
  <si>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</si>
  <si>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</si>
  <si>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</si>
  <si>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</si>
  <si>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</si>
  <si>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</si>
  <si>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</si>
  <si>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</si>
  <si>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</si>
  <si>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</si>
  <si>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</si>
  <si>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</si>
  <si>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</si>
  <si>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</si>
  <si>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</si>
  <si>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</si>
  <si>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</si>
  <si>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</si>
  <si>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</si>
  <si>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</si>
  <si>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</si>
  <si>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</si>
  <si>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</si>
  <si>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</si>
  <si>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</si>
  <si>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</si>
  <si>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</si>
  <si>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</si>
  <si>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</si>
  <si>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</si>
  <si>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</si>
  <si>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</si>
  <si>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</si>
  <si>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</si>
  <si>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</si>
  <si>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</si>
  <si>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</si>
  <si>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</si>
  <si>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</si>
  <si>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</si>
  <si>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</si>
  <si>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</si>
  <si>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</si>
  <si>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</si>
  <si>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</si>
  <si>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</si>
  <si>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</si>
  <si>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</si>
  <si>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</si>
  <si>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</si>
  <si>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</si>
  <si>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</si>
  <si>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</si>
  <si>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</si>
  <si>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</si>
  <si>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</si>
  <si>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</si>
  <si>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</si>
  <si>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</si>
  <si>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</si>
  <si>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</si>
  <si>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</si>
  <si>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</si>
  <si>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</si>
  <si>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</si>
  <si>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</si>
  <si>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</si>
  <si>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</si>
  <si>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</si>
  <si>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</si>
  <si>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</si>
  <si>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</si>
  <si>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</si>
  <si>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</si>
  <si>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</si>
  <si>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</si>
  <si>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</si>
  <si>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</si>
  <si>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</si>
  <si>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</si>
  <si>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</si>
  <si>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</si>
  <si>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</si>
  <si>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</si>
  <si>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</si>
  <si>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</si>
  <si>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</si>
  <si>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</si>
  <si>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</si>
  <si>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</si>
  <si>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</si>
  <si>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</si>
  <si>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</si>
  <si>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</si>
  <si>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</si>
  <si>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</si>
  <si>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</si>
  <si>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</si>
  <si>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</si>
  <si>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</si>
  <si>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</si>
  <si>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</si>
  <si>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</si>
  <si>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</si>
  <si>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</si>
  <si>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</si>
  <si>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</si>
  <si>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</si>
  <si>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</si>
  <si>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</si>
  <si>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</si>
  <si>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</si>
  <si>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</si>
  <si>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</si>
  <si>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</si>
  <si>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</si>
  <si>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</si>
  <si>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</si>
  <si>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</si>
  <si>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</si>
  <si>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</si>
  <si>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</si>
  <si>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</si>
  <si>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</si>
  <si>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</si>
  <si>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</si>
  <si>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</si>
  <si>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</si>
  <si>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</si>
  <si>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</si>
  <si>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</si>
  <si>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</si>
  <si>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</si>
  <si>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</si>
  <si>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</si>
  <si>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</si>
  <si>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</si>
  <si>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</si>
  <si>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</si>
  <si>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</si>
  <si>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</si>
  <si>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</si>
  <si>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</si>
  <si>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</si>
  <si>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</si>
  <si>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</si>
  <si>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</si>
  <si>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</si>
  <si>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</si>
  <si>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</si>
  <si>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</si>
  <si>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</si>
  <si>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</si>
  <si>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</si>
  <si>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</si>
  <si>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</si>
  <si>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</si>
  <si>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</si>
  <si>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</si>
  <si>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</si>
  <si>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</si>
  <si>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</si>
  <si>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</si>
  <si>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</si>
  <si>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</si>
  <si>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</si>
  <si>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</si>
  <si>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</si>
  <si>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</si>
  <si>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</si>
  <si>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</si>
  <si>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</si>
  <si>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</si>
  <si>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</si>
  <si>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</si>
  <si>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</si>
  <si>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</si>
  <si>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</si>
  <si>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</si>
  <si>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</si>
  <si>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</si>
  <si>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</si>
  <si>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</si>
  <si>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</si>
  <si>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</si>
  <si>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</si>
  <si>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</si>
  <si>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</si>
  <si>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</si>
  <si>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</si>
  <si>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</si>
  <si>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</si>
  <si>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</si>
  <si>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</si>
  <si>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</si>
  <si>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</si>
  <si>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</si>
  <si>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</si>
  <si>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</si>
  <si>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</si>
  <si>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</si>
  <si>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</si>
  <si>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</si>
  <si>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</si>
  <si>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</si>
  <si>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</si>
  <si>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</si>
  <si>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</si>
  <si>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</si>
  <si>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</si>
  <si>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</si>
  <si>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</si>
  <si>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</si>
  <si>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</si>
  <si>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</si>
  <si>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</si>
  <si>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</si>
  <si>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</si>
  <si>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</si>
  <si>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</si>
  <si>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</si>
  <si>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</si>
  <si>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</si>
  <si>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</si>
  <si>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</si>
  <si>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</si>
  <si>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</si>
  <si>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</si>
  <si>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</si>
  <si>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</si>
  <si>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</si>
  <si>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</si>
  <si>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</si>
  <si>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</si>
  <si>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</si>
  <si>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</si>
  <si>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</si>
  <si>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</si>
  <si>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</si>
  <si>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</si>
  <si>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</si>
  <si>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</si>
  <si>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</si>
  <si>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</si>
  <si>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</si>
  <si>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</si>
  <si>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</si>
  <si>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</si>
  <si>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</si>
  <si>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</si>
  <si>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</si>
  <si>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</si>
  <si>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</si>
  <si>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</si>
  <si>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</si>
  <si>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</si>
  <si>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</si>
  <si>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</si>
  <si>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</si>
  <si>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</si>
  <si>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</si>
  <si>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</si>
  <si>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</si>
  <si>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</si>
  <si>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</si>
  <si>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</si>
  <si>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</si>
  <si>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</si>
  <si>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</si>
  <si>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</si>
  <si>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</si>
  <si>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</si>
  <si>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</si>
  <si>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</si>
  <si>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</si>
  <si>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</si>
  <si>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</si>
  <si>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</si>
  <si>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</si>
  <si>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</si>
  <si>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</si>
  <si>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</si>
  <si>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</si>
  <si>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</si>
  <si>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</si>
  <si>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</si>
  <si>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</si>
  <si>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</si>
  <si>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</si>
  <si>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</si>
  <si>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</si>
  <si>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</si>
  <si>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</si>
  <si>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</si>
  <si>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</si>
  <si>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</si>
  <si>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</si>
  <si>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</si>
  <si>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</si>
  <si>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</si>
  <si>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</si>
  <si>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</si>
  <si>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</si>
  <si>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</si>
  <si>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</si>
  <si>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</si>
  <si>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</si>
  <si>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</si>
  <si>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</si>
  <si>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</si>
  <si>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</si>
  <si>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</si>
  <si>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</si>
  <si>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</si>
  <si>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</si>
  <si>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</si>
  <si>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</si>
  <si>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</si>
  <si>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</si>
  <si>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</si>
  <si>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</si>
  <si>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</si>
  <si>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</si>
  <si>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</si>
  <si>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</si>
  <si>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</si>
  <si>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</si>
  <si>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</si>
  <si>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</si>
  <si>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</si>
  <si>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</si>
  <si>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</si>
  <si>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</si>
  <si>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</si>
  <si>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</si>
  <si>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</si>
  <si>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</si>
  <si>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</si>
  <si>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</si>
  <si>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</si>
  <si>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</si>
  <si>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</si>
  <si>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</si>
  <si>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</si>
  <si>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</si>
  <si>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</si>
  <si>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</si>
  <si>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</si>
  <si>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</si>
  <si>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</si>
  <si>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</si>
  <si>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</si>
  <si>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</si>
  <si>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</si>
  <si>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</si>
  <si>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</si>
  <si>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</si>
  <si>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</si>
  <si>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</si>
  <si>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</si>
  <si>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</si>
  <si>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</si>
  <si>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</si>
  <si>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</si>
  <si>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</si>
  <si>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</si>
  <si>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</si>
  <si>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</si>
  <si>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</si>
  <si>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</si>
  <si>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</si>
  <si>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</si>
  <si>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</si>
  <si>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</si>
  <si>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</si>
  <si>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</si>
  <si>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</si>
  <si>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</si>
  <si>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</si>
  <si>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</si>
  <si>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</si>
  <si>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</si>
  <si>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</si>
  <si>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</si>
  <si>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</si>
  <si>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</si>
  <si>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</si>
  <si>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</si>
  <si>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</si>
  <si>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</si>
  <si>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</si>
  <si>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</si>
  <si>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</si>
  <si>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</si>
  <si>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</si>
  <si>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</si>
  <si>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</si>
  <si>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</si>
  <si>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</si>
  <si>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</si>
  <si>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</si>
  <si>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</si>
  <si>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</si>
  <si>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</si>
  <si>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</si>
  <si>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</si>
  <si>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</si>
  <si>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</si>
  <si>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</si>
  <si>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</si>
  <si>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</si>
  <si>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</si>
  <si>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</si>
  <si>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</si>
  <si>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</si>
  <si>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</si>
  <si>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</si>
  <si>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</si>
  <si>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</si>
  <si>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</si>
  <si>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</si>
  <si>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</si>
  <si>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</si>
  <si>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</si>
  <si>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</si>
  <si>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</si>
  <si>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</si>
  <si>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</si>
  <si>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</si>
  <si>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</si>
  <si>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</si>
  <si>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</si>
  <si>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</si>
  <si>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</si>
  <si>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</si>
  <si>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</si>
  <si>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</si>
  <si>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</si>
  <si>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</si>
  <si>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</si>
  <si>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</si>
  <si>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</si>
  <si>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</si>
  <si>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</si>
  <si>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</si>
  <si>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</si>
  <si>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</si>
  <si>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</si>
  <si>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</si>
  <si>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</si>
  <si>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</si>
  <si>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</si>
  <si>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</si>
  <si>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</si>
  <si>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</si>
  <si>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</si>
  <si>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</si>
  <si>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</si>
  <si>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</si>
  <si>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</si>
  <si>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</si>
  <si>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</si>
  <si>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</si>
  <si>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</si>
  <si>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</si>
  <si>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</si>
  <si>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</si>
  <si>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</si>
  <si>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</si>
  <si>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</si>
  <si>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</si>
  <si>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</si>
  <si>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</si>
  <si>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</si>
  <si>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</si>
  <si>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</si>
  <si>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</si>
  <si>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</si>
  <si>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</si>
  <si>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</si>
  <si>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</si>
  <si>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</si>
  <si>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</si>
  <si>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</si>
  <si>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</si>
  <si>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</si>
  <si>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</si>
  <si>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</si>
  <si>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</si>
  <si>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</si>
  <si>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</si>
  <si>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</si>
  <si>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</si>
  <si>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</si>
  <si>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</si>
  <si>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</si>
  <si>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</si>
  <si>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</si>
  <si>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</si>
  <si>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</si>
  <si>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</si>
  <si>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</si>
  <si>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</si>
  <si>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</si>
  <si>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</si>
  <si>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</si>
  <si>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</si>
  <si>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</si>
  <si>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</si>
  <si>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</si>
  <si>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</si>
  <si>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</si>
  <si>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</si>
  <si>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</si>
  <si>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</si>
  <si>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</si>
  <si>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</si>
  <si>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</si>
  <si>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</si>
  <si>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</si>
  <si>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</si>
  <si>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</si>
  <si>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</si>
  <si>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</si>
  <si>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</si>
  <si>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</si>
  <si>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</si>
  <si>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</si>
  <si>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</si>
  <si>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</si>
  <si>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</si>
  <si>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</si>
  <si>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</si>
  <si>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</si>
  <si>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</si>
  <si>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</si>
  <si>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</si>
  <si>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</si>
  <si>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</si>
  <si>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</si>
  <si>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</si>
  <si>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</si>
  <si>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</si>
  <si>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</si>
  <si>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</si>
  <si>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</si>
  <si>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</si>
  <si>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</si>
  <si>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</si>
  <si>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</si>
  <si>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</si>
  <si>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</si>
  <si>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</si>
  <si>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</si>
  <si>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</si>
  <si>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</si>
  <si>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</si>
  <si>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</si>
  <si>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</si>
  <si>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</si>
  <si>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</si>
  <si>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</si>
  <si>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</si>
  <si>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</si>
  <si>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</si>
  <si>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</si>
  <si>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</si>
  <si>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</si>
  <si>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</si>
  <si>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</si>
  <si>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</si>
  <si>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</si>
  <si>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</si>
  <si>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</si>
  <si>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</si>
  <si>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</si>
  <si>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</si>
  <si>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</si>
  <si>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</si>
  <si>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</si>
  <si>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</si>
  <si>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</si>
  <si>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</si>
  <si>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</si>
  <si>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</si>
  <si>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</si>
  <si>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</si>
  <si>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</si>
  <si>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</si>
  <si>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</si>
  <si>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</si>
  <si>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</si>
  <si>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</si>
  <si>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</si>
  <si>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</si>
  <si>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</si>
  <si>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</si>
  <si>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</si>
  <si>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</si>
  <si>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</si>
  <si>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</si>
  <si>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</si>
  <si>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</si>
  <si>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</si>
  <si>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</si>
  <si>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</si>
  <si>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</si>
  <si>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</si>
  <si>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</si>
  <si>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</si>
  <si>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</si>
  <si>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</si>
  <si>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</si>
  <si>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</si>
  <si>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</si>
  <si>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</si>
  <si>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</si>
  <si>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</si>
  <si>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</si>
  <si>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</si>
  <si>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</si>
  <si>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</si>
  <si>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</si>
  <si>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</si>
  <si>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</si>
  <si>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</si>
  <si>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</si>
  <si>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</si>
  <si>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</si>
  <si>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</si>
  <si>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</si>
  <si>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</si>
  <si>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</si>
  <si>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</si>
  <si>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</si>
  <si>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</si>
  <si>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</si>
  <si>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</si>
  <si>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</si>
  <si>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</si>
  <si>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</si>
  <si>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</si>
  <si>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</si>
  <si>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</si>
  <si>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</si>
  <si>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</si>
  <si>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</si>
  <si>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</si>
  <si>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</si>
  <si>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</si>
  <si>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</si>
  <si>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</si>
  <si>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</si>
  <si>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</si>
  <si>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</si>
  <si>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</si>
  <si>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</si>
  <si>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</si>
  <si>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</si>
  <si>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</si>
  <si>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</si>
  <si>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</si>
  <si>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</si>
  <si>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</si>
  <si>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</si>
  <si>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</si>
  <si>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</si>
  <si>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</si>
  <si>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</si>
  <si>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</si>
  <si>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</si>
  <si>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</si>
  <si>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</si>
  <si>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</si>
  <si>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</si>
  <si>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</si>
  <si>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</si>
  <si>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</si>
  <si>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</si>
  <si>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</si>
  <si>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</si>
  <si>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</si>
  <si>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</si>
  <si>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</si>
  <si>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</si>
  <si>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</si>
  <si>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</si>
  <si>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</si>
  <si>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</si>
  <si>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</si>
  <si>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</si>
  <si>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</si>
  <si>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</si>
  <si>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</si>
  <si>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</si>
  <si>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</si>
  <si>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</si>
  <si>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</si>
  <si>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</si>
  <si>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</si>
  <si>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</si>
  <si>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</si>
  <si>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</si>
  <si>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</si>
  <si>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</si>
  <si>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</si>
  <si>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</si>
  <si>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</si>
  <si>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</si>
  <si>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</si>
  <si>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</si>
  <si>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</si>
  <si>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</si>
  <si>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</si>
  <si>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</si>
  <si>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</si>
  <si>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</si>
  <si>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</si>
  <si>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</si>
  <si>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</si>
  <si>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</si>
  <si>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</si>
  <si>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</si>
  <si>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</si>
  <si>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</si>
  <si>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</si>
  <si>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</si>
  <si>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</si>
  <si>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</si>
  <si>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</si>
  <si>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</si>
  <si>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</si>
  <si>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</si>
  <si>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</si>
  <si>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</si>
  <si>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</si>
  <si>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</si>
  <si>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</si>
  <si>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</si>
  <si>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</si>
  <si>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</si>
  <si>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</si>
  <si>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</si>
  <si>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</si>
  <si>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</si>
  <si>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</si>
  <si>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</si>
  <si>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</si>
  <si>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</si>
  <si>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</si>
  <si>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</si>
  <si>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</si>
  <si>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</si>
  <si>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</si>
  <si>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</si>
  <si>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</si>
  <si>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</si>
  <si>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</si>
  <si>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</si>
  <si>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</si>
  <si>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</si>
  <si>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</si>
  <si>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</si>
  <si>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</si>
  <si>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</si>
  <si>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</si>
  <si>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</si>
  <si>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</si>
  <si>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</si>
  <si>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</si>
  <si>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</si>
  <si>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</si>
  <si>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</si>
  <si>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</si>
  <si>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</si>
  <si>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</si>
  <si>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</si>
  <si>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</si>
  <si>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</si>
  <si>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</si>
  <si>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</si>
  <si>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</si>
  <si>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</si>
  <si>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</si>
  <si>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</si>
  <si>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</si>
  <si>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</si>
  <si>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</si>
  <si>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</si>
  <si>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</si>
  <si>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</si>
  <si>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</si>
  <si>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</si>
  <si>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</si>
  <si>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</si>
  <si>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</si>
  <si>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</si>
  <si>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</si>
  <si>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</si>
  <si>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</si>
  <si>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</si>
  <si>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</si>
  <si>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</si>
  <si>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</si>
  <si>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</si>
  <si>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</si>
  <si>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</si>
  <si>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</si>
  <si>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</si>
  <si>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</si>
  <si>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</si>
  <si>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</si>
  <si>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</si>
  <si>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</si>
  <si>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</si>
  <si>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</si>
  <si>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</si>
  <si>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</si>
  <si>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</si>
  <si>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</si>
  <si>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</si>
  <si>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</si>
  <si>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</si>
  <si>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</si>
  <si>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</si>
  <si>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</si>
  <si>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</si>
  <si>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</si>
  <si>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</si>
  <si>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</si>
  <si>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</si>
  <si>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</si>
  <si>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</si>
  <si>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</si>
  <si>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</si>
  <si>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</si>
  <si>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</si>
  <si>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</si>
  <si>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</si>
  <si>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</si>
  <si>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</si>
  <si>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</si>
  <si>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</si>
  <si>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</si>
  <si>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</si>
  <si>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</si>
  <si>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</si>
  <si>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</si>
  <si>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</si>
  <si>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</si>
  <si>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</si>
  <si>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</si>
  <si>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</si>
  <si>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</si>
  <si>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</si>
  <si>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</si>
  <si>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</si>
  <si>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</si>
  <si>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</si>
  <si>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</si>
  <si>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</si>
  <si>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</si>
  <si>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</si>
  <si>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</si>
  <si>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</si>
  <si>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</si>
  <si>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</si>
  <si>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</si>
  <si>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</si>
  <si>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</si>
  <si>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</si>
  <si>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</si>
  <si>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</si>
  <si>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</si>
  <si>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</si>
  <si>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</si>
  <si>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</si>
  <si>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</si>
  <si>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</si>
  <si>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</si>
  <si>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</si>
  <si>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</si>
  <si>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</si>
  <si>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</si>
  <si>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</si>
  <si>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</si>
  <si>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</si>
  <si>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</si>
  <si>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</si>
  <si>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</si>
  <si>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</si>
  <si>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</si>
  <si>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</si>
  <si>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</si>
  <si>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</si>
  <si>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</si>
  <si>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</si>
  <si>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</si>
  <si>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</si>
  <si>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</si>
  <si>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</si>
  <si>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</si>
  <si>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</si>
  <si>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</si>
  <si>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</si>
  <si>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</si>
  <si>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</si>
  <si>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</si>
  <si>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</si>
  <si>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</si>
  <si>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</si>
  <si>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</si>
  <si>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</si>
  <si>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</si>
  <si>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</si>
  <si>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</si>
  <si>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</si>
  <si>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</si>
  <si>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</si>
  <si>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</si>
  <si>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</si>
  <si>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</si>
  <si>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</si>
  <si>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</si>
  <si>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</si>
  <si>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</si>
  <si>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</si>
  <si>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</si>
  <si>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</si>
  <si>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</si>
  <si>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</si>
  <si>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</si>
  <si>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</si>
  <si>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</si>
  <si>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</si>
  <si>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</si>
  <si>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</si>
  <si>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</si>
  <si>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</si>
  <si>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</si>
  <si>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</si>
  <si>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</si>
  <si>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</si>
  <si>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</si>
  <si>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</si>
  <si>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</si>
  <si>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</si>
  <si>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</si>
  <si>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</si>
  <si>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</si>
  <si>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</si>
  <si>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</si>
  <si>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</si>
  <si>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</si>
  <si>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</si>
  <si>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</si>
  <si>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</si>
  <si>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</si>
  <si>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</si>
  <si>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</si>
  <si>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</si>
  <si>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</si>
  <si>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</si>
  <si>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</si>
  <si>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</si>
  <si>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</si>
  <si>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</si>
  <si>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</si>
  <si>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</si>
  <si>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</si>
  <si>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</si>
  <si>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</si>
  <si>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</si>
  <si>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</si>
  <si>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</si>
  <si>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</si>
  <si>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</si>
  <si>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</si>
  <si>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</si>
  <si>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</si>
  <si>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</si>
  <si>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</si>
  <si>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</si>
  <si>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</si>
  <si>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</si>
  <si>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</si>
  <si>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</si>
  <si>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</si>
  <si>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</si>
  <si>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</si>
  <si>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</si>
  <si>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</si>
  <si>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</si>
  <si>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</si>
  <si>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</si>
  <si>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</si>
  <si>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</si>
  <si>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</si>
  <si>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</si>
  <si>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</si>
  <si>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</si>
  <si>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</si>
  <si>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</si>
  <si>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</si>
  <si>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</si>
  <si>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</si>
  <si>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</si>
  <si>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</si>
  <si>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</si>
  <si>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</si>
  <si>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</si>
  <si>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</si>
  <si>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</si>
  <si>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</si>
  <si>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</si>
  <si>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</si>
  <si>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</si>
  <si>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</si>
  <si>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</si>
  <si>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</si>
  <si>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</si>
  <si>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</si>
  <si>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</si>
  <si>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</si>
  <si>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</si>
  <si>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</si>
  <si>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</si>
  <si>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</si>
  <si>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</si>
  <si>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</si>
  <si>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</si>
  <si>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</si>
  <si>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</si>
  <si>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</si>
  <si>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</si>
  <si>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</si>
  <si>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</si>
  <si>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</si>
  <si>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</si>
  <si>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</si>
  <si>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</si>
  <si>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</si>
  <si>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</si>
  <si>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</si>
  <si>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</si>
  <si>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</si>
  <si>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</si>
  <si>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</si>
  <si>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</si>
  <si>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</si>
  <si>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</si>
  <si>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</si>
  <si>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</si>
  <si>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</si>
  <si>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</si>
  <si>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</si>
  <si>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</si>
  <si>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</si>
  <si>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</si>
  <si>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</si>
  <si>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</si>
  <si>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</si>
  <si>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</si>
  <si>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</si>
  <si>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</si>
  <si>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</si>
  <si>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</si>
  <si>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</si>
  <si>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</si>
  <si>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</si>
  <si>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</si>
  <si>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</si>
  <si>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</si>
  <si>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</si>
  <si>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</si>
  <si>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</si>
  <si>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</si>
  <si>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</si>
  <si>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</si>
  <si>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</si>
  <si>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</si>
  <si>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</si>
  <si>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</si>
  <si>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</si>
  <si>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</si>
  <si>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</si>
  <si>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</si>
  <si>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</si>
  <si>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</si>
  <si>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</si>
  <si>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</si>
  <si>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</si>
  <si>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</si>
  <si>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</si>
  <si>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</si>
  <si>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</si>
  <si>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</si>
  <si>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</si>
  <si>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</si>
  <si>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</si>
  <si>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</si>
  <si>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</si>
  <si>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</si>
  <si>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</si>
  <si>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</si>
  <si>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</si>
  <si>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</si>
  <si>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</si>
  <si>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</si>
  <si>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</si>
  <si>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</si>
  <si>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</si>
  <si>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</si>
  <si>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</si>
  <si>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</si>
  <si>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</si>
  <si>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</si>
  <si>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</si>
  <si>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</si>
  <si>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</si>
  <si>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</si>
  <si>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</si>
  <si>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</si>
  <si>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</si>
  <si>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</si>
  <si>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</si>
  <si>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</si>
  <si>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</si>
  <si>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</si>
  <si>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</si>
  <si>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</si>
  <si>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</si>
  <si>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</si>
  <si>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</si>
  <si>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</si>
  <si>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</si>
  <si>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</si>
  <si>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</si>
  <si>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</si>
  <si>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</si>
  <si>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</si>
  <si>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</si>
  <si>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</si>
  <si>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</si>
  <si>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</si>
  <si>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</si>
  <si>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</si>
  <si>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</si>
  <si>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</si>
  <si>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</si>
  <si>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</si>
  <si>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</si>
  <si>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</si>
  <si>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</si>
  <si>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</si>
  <si>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</si>
  <si>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</si>
  <si>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</si>
  <si>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</si>
  <si>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</si>
  <si>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</si>
  <si>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</si>
  <si>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</si>
  <si>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</si>
  <si>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</si>
  <si>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</si>
  <si>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</si>
  <si>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</si>
  <si>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</si>
  <si>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</si>
  <si>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</si>
  <si>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</si>
  <si>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</si>
  <si>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</si>
  <si>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</si>
  <si>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</si>
  <si>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</si>
  <si>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</si>
  <si>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</si>
  <si>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</si>
  <si>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</si>
  <si>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</si>
  <si>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</si>
  <si>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</si>
  <si>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</si>
  <si>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</si>
  <si>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</si>
  <si>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</si>
  <si>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</si>
  <si>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</si>
  <si>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</si>
  <si>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</si>
  <si>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</si>
  <si>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</si>
  <si>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</si>
  <si>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</si>
  <si>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</si>
  <si>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</si>
  <si>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</si>
  <si>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</si>
  <si>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</si>
  <si>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</si>
  <si>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</si>
  <si>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</si>
  <si>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</si>
  <si>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</si>
  <si>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</si>
  <si>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</si>
  <si>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</si>
  <si>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</si>
  <si>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</si>
  <si>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</si>
  <si>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</si>
  <si>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</si>
  <si>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</si>
  <si>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</si>
  <si>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</si>
  <si>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</si>
  <si>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</si>
  <si>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</si>
  <si>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</si>
  <si>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</si>
  <si>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</si>
  <si>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</si>
  <si>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</si>
  <si>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</si>
  <si>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</si>
  <si>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</si>
  <si>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</si>
  <si>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</si>
  <si>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</si>
  <si>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</si>
  <si>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</si>
  <si>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</si>
  <si>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</si>
  <si>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</si>
  <si>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</si>
  <si>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</si>
  <si>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</si>
  <si>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</si>
  <si>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</si>
  <si>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</si>
  <si>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</si>
  <si>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</si>
  <si>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</si>
  <si>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</si>
  <si>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</si>
  <si>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</si>
  <si>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</si>
  <si>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</si>
  <si>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</si>
  <si>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</si>
  <si>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</si>
  <si>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</si>
  <si>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</si>
  <si>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</si>
  <si>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</si>
  <si>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</si>
  <si>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</si>
  <si>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</si>
  <si>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</si>
  <si>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</si>
  <si>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</si>
  <si>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</si>
  <si>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</si>
  <si>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</si>
  <si>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</si>
  <si>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</si>
  <si>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</si>
  <si>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</si>
  <si>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</si>
  <si>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</si>
  <si>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</si>
  <si>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</si>
  <si>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</si>
  <si>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</si>
  <si>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</si>
  <si>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</si>
  <si>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</si>
  <si>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</si>
  <si>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</si>
  <si>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</si>
  <si>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</si>
  <si>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</si>
  <si>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</si>
  <si>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</si>
  <si>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</si>
  <si>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</si>
  <si>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</si>
  <si>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</si>
  <si>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</si>
  <si>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</si>
  <si>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</si>
  <si>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</si>
  <si>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</si>
  <si>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</si>
  <si>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</si>
  <si>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</si>
  <si>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</si>
  <si>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</si>
  <si>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</si>
  <si>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</si>
  <si>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</si>
  <si>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</si>
  <si>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</si>
  <si>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</si>
  <si>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</si>
  <si>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</si>
  <si>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</si>
  <si>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</si>
  <si>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</si>
  <si>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</si>
  <si>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</si>
  <si>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</si>
  <si>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</si>
  <si>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</si>
  <si>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</si>
  <si>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</si>
  <si>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</si>
  <si>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</si>
  <si>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</si>
  <si>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</si>
  <si>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</si>
  <si>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</si>
  <si>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</si>
  <si>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</si>
  <si>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</si>
  <si>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</si>
  <si>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</si>
  <si>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</si>
  <si>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</si>
  <si>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</si>
  <si>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</si>
  <si>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</si>
  <si>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</si>
  <si>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</si>
  <si>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</si>
  <si>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</si>
  <si>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</si>
  <si>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</si>
  <si>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</si>
  <si>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</si>
  <si>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</si>
  <si>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</si>
  <si>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</si>
  <si>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</si>
  <si>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</si>
  <si>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</si>
  <si>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</si>
  <si>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</si>
  <si>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</si>
  <si>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</si>
  <si>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</si>
  <si>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</si>
  <si>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</si>
  <si>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</si>
  <si>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</si>
  <si>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</si>
  <si>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</si>
  <si>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</si>
  <si>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</si>
  <si>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</si>
  <si>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</si>
  <si>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</si>
  <si>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</si>
  <si>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</si>
  <si>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</si>
  <si>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</si>
  <si>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</si>
  <si>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</si>
  <si>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</si>
  <si>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</si>
  <si>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</si>
  <si>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</si>
  <si>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</si>
  <si>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</si>
  <si>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</si>
  <si>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</si>
  <si>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</si>
  <si>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</si>
  <si>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</si>
  <si>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</si>
  <si>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</si>
  <si>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</si>
  <si>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</si>
  <si>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</si>
  <si>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</si>
  <si>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</si>
  <si>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</si>
  <si>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</si>
  <si>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</si>
  <si>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</si>
  <si>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</si>
  <si>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</si>
  <si>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</si>
  <si>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</si>
  <si>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</si>
  <si>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</si>
  <si>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</si>
  <si>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</si>
  <si>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</si>
  <si>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</si>
  <si>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</si>
  <si>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</si>
  <si>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</si>
  <si>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</si>
  <si>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</si>
  <si>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</si>
  <si>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</si>
  <si>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</si>
  <si>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</si>
  <si>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</si>
  <si>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</si>
  <si>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</si>
  <si>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</si>
  <si>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</si>
  <si>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</si>
  <si>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</si>
  <si>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</si>
  <si>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</si>
  <si>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</si>
  <si>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</si>
  <si>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</si>
  <si>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</si>
  <si>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</si>
  <si>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</si>
  <si>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</si>
  <si>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</si>
  <si>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</si>
  <si>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</si>
  <si>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</si>
  <si>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</si>
  <si>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</si>
  <si>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</si>
  <si>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</si>
  <si>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</si>
  <si>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</si>
  <si>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</si>
  <si>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</si>
  <si>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</si>
  <si>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</si>
  <si>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</si>
  <si>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</si>
  <si>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</si>
  <si>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</si>
  <si>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</si>
  <si>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</si>
  <si>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</si>
  <si>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</si>
  <si>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</si>
  <si>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</si>
  <si>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</si>
  <si>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</si>
  <si>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</si>
  <si>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</si>
  <si>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</si>
  <si>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</si>
  <si>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</si>
  <si>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</si>
  <si>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</si>
  <si>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</si>
  <si>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</si>
  <si>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</si>
  <si>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</si>
  <si>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</si>
  <si>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</si>
  <si>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</si>
  <si>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</si>
  <si>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</si>
  <si>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</si>
  <si>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</si>
  <si>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</si>
  <si>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</si>
  <si>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</si>
  <si>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</si>
  <si>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</si>
  <si>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</si>
  <si>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</si>
  <si>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</si>
  <si>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</si>
  <si>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</si>
  <si>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</si>
  <si>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</si>
  <si>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</si>
  <si>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</si>
  <si>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</si>
  <si>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</si>
  <si>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</si>
  <si>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</si>
  <si>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</si>
  <si>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</si>
  <si>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</si>
  <si>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</si>
  <si>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</si>
  <si>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</si>
  <si>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</si>
  <si>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</si>
  <si>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</si>
  <si>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</si>
  <si>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</si>
  <si>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</si>
  <si>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</si>
  <si>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</si>
  <si>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</si>
  <si>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</si>
  <si>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</si>
  <si>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</si>
  <si>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</si>
  <si>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</si>
  <si>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</si>
  <si>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</si>
  <si>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</si>
  <si>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</si>
  <si>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</si>
  <si>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</si>
  <si>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</si>
  <si>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</si>
  <si>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</si>
  <si>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</si>
  <si>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</si>
  <si>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</si>
  <si>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</si>
  <si>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</si>
  <si>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</si>
  <si>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</si>
  <si>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</si>
  <si>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</si>
  <si>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</si>
  <si>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</si>
  <si>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</si>
  <si>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</si>
  <si>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</si>
  <si>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</si>
  <si>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</si>
  <si>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</si>
  <si>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</si>
  <si>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</si>
  <si>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</si>
  <si>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</si>
  <si>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</si>
  <si>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</si>
  <si>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</si>
  <si>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</si>
  <si>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</si>
  <si>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</si>
  <si>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</si>
  <si>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</si>
  <si>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</si>
  <si>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</si>
  <si>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</si>
  <si>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</si>
  <si>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</si>
  <si>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</si>
  <si>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</si>
  <si>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</si>
  <si>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</si>
  <si>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</si>
  <si>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</si>
  <si>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</si>
  <si>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</si>
  <si>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</si>
  <si>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</si>
  <si>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</si>
  <si>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</si>
  <si>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</si>
  <si>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</si>
  <si>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</si>
  <si>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</si>
  <si>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</si>
  <si>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</si>
  <si>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</si>
  <si>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</si>
  <si>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</si>
  <si>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</si>
  <si>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</si>
  <si>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</si>
  <si>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</si>
  <si>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</si>
  <si>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</si>
  <si>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</si>
  <si>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</si>
  <si>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</si>
  <si>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</si>
  <si>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</si>
  <si>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</si>
  <si>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</si>
  <si>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</si>
  <si>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</si>
  <si>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</si>
  <si>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</si>
  <si>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</si>
  <si>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</si>
  <si>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</si>
  <si>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</si>
  <si>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</si>
  <si>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</si>
  <si>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</si>
  <si>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</si>
  <si>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</si>
  <si>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</si>
  <si>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</si>
  <si>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</si>
  <si>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</si>
  <si>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</si>
  <si>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</si>
  <si>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</si>
  <si>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</si>
  <si>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</si>
  <si>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</si>
  <si>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</si>
  <si>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</si>
  <si>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</si>
  <si>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</si>
  <si>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</si>
  <si>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</si>
  <si>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</si>
  <si>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</si>
  <si>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</si>
  <si>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</si>
  <si>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</si>
  <si>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</si>
  <si>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</si>
  <si>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</si>
  <si>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</si>
  <si>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</si>
  <si>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</si>
  <si>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</si>
  <si>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</si>
  <si>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</si>
  <si>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</si>
  <si>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</si>
  <si>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</si>
  <si>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</si>
  <si>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</si>
  <si>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</si>
  <si>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</si>
  <si>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</si>
  <si>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</si>
  <si>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</si>
  <si>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</si>
  <si>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</si>
  <si>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</si>
  <si>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</si>
  <si>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</si>
  <si>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</si>
  <si>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</si>
  <si>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</si>
  <si>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</si>
  <si>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</si>
  <si>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</si>
  <si>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</si>
  <si>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</si>
  <si>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</si>
  <si>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</si>
  <si>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</si>
  <si>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</si>
  <si>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</si>
  <si>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</si>
  <si>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</si>
  <si>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</si>
  <si>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</si>
  <si>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</si>
  <si>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</si>
  <si>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</si>
  <si>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</si>
  <si>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</si>
  <si>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</si>
  <si>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</si>
  <si>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</si>
  <si>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</si>
  <si>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</si>
  <si>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</si>
  <si>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</si>
  <si>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</si>
  <si>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</si>
  <si>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</si>
  <si>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</si>
  <si>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</si>
  <si>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</si>
  <si>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</si>
  <si>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</si>
  <si>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</si>
  <si>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</si>
  <si>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</si>
  <si>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</si>
  <si>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</si>
  <si>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</si>
  <si>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</si>
  <si>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</si>
  <si>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</si>
  <si>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</si>
  <si>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</si>
  <si>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</si>
  <si>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</si>
  <si>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</si>
  <si>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</si>
  <si>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</si>
  <si>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</si>
  <si>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</si>
  <si>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</si>
  <si>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</si>
  <si>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</si>
  <si>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</si>
  <si>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</si>
  <si>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</si>
  <si>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</si>
  <si>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</si>
  <si>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</si>
  <si>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</si>
  <si>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</si>
  <si>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</si>
  <si>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</si>
  <si>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</si>
  <si>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</si>
  <si>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</si>
  <si>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</si>
  <si>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</si>
  <si>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</si>
  <si>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</si>
  <si>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</si>
  <si>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</si>
  <si>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</si>
  <si>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</si>
  <si>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</si>
  <si>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</si>
  <si>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</si>
  <si>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</si>
  <si>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</si>
  <si>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</si>
  <si>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</si>
  <si>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</si>
  <si>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</si>
  <si>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</si>
  <si>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</si>
  <si>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</si>
  <si>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</si>
  <si>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</si>
  <si>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</si>
  <si>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</si>
  <si>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</si>
  <si>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</si>
  <si>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</si>
  <si>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</si>
  <si>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</si>
  <si>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</si>
  <si>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</si>
  <si>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</si>
  <si>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</si>
  <si>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</si>
  <si>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</si>
  <si>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</si>
  <si>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</si>
  <si>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</si>
  <si>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</si>
  <si>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</si>
  <si>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</si>
  <si>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</si>
  <si>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</si>
  <si>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</si>
  <si>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</si>
  <si>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</si>
  <si>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</si>
  <si>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</si>
  <si>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</si>
  <si>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</si>
  <si>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</si>
  <si>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</si>
  <si>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</si>
  <si>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</si>
  <si>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</si>
  <si>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</si>
  <si>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</si>
  <si>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</si>
  <si>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</si>
  <si>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</si>
  <si>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</si>
  <si>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</si>
  <si>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</si>
  <si>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</si>
  <si>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</si>
  <si>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</si>
  <si>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</si>
  <si>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</si>
  <si>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</si>
  <si>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</si>
  <si>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</si>
  <si>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</si>
  <si>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</si>
  <si>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</si>
  <si>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</si>
  <si>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</si>
  <si>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</si>
  <si>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</si>
  <si>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</si>
  <si>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</si>
  <si>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</si>
  <si>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</si>
  <si>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</si>
  <si>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</si>
  <si>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</si>
  <si>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</si>
  <si>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</si>
  <si>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</si>
  <si>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</si>
  <si>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</si>
  <si>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</si>
  <si>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</si>
  <si>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</si>
  <si>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</si>
  <si>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</si>
  <si>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</si>
  <si>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</si>
  <si>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</si>
  <si>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</si>
  <si>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</si>
  <si>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</si>
  <si>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</si>
  <si>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</si>
  <si>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</si>
  <si>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</si>
  <si>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</si>
  <si>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</si>
  <si>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</si>
  <si>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</si>
  <si>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</si>
  <si>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</si>
  <si>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</si>
  <si>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</si>
  <si>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</si>
  <si>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</si>
  <si>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</si>
  <si>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</si>
  <si>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</si>
  <si>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</si>
  <si>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</si>
  <si>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</si>
  <si>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</si>
  <si>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</si>
  <si>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</si>
  <si>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</si>
  <si>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</si>
  <si>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</si>
  <si>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</si>
  <si>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</si>
  <si>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</si>
  <si>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</si>
  <si>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</si>
  <si>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</si>
  <si>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</si>
  <si>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</si>
  <si>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</si>
  <si>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</si>
  <si>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</si>
  <si>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</si>
  <si>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</si>
  <si>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</si>
  <si>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</si>
  <si>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</si>
  <si>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</si>
  <si>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</si>
  <si>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</si>
  <si>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</si>
  <si>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</si>
  <si>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</si>
  <si>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</si>
  <si>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</si>
  <si>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</si>
  <si>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</si>
  <si>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</si>
  <si>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</si>
  <si>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</si>
  <si>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</si>
  <si>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</si>
  <si>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</si>
  <si>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</si>
  <si>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</si>
  <si>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</si>
  <si>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</si>
  <si>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</si>
  <si>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</si>
  <si>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</si>
  <si>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</si>
  <si>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</si>
  <si>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</si>
  <si>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</si>
  <si>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</si>
  <si>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</si>
  <si>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</si>
  <si>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</si>
  <si>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</si>
  <si>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</si>
  <si>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</si>
  <si>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</si>
  <si>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</si>
  <si>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</si>
  <si>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</si>
  <si>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</si>
  <si>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</si>
  <si>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</si>
  <si>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</si>
  <si>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</si>
  <si>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</si>
  <si>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</si>
  <si>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</si>
  <si>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</si>
  <si>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</si>
  <si>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</si>
  <si>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</si>
  <si>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</si>
  <si>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</si>
  <si>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</si>
  <si>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</si>
  <si>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</si>
  <si>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</si>
  <si>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</si>
  <si>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</si>
  <si>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</si>
  <si>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</si>
  <si>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</si>
  <si>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</si>
  <si>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</si>
  <si>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</si>
  <si>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</si>
  <si>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</si>
  <si>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</si>
  <si>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</si>
  <si>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</si>
  <si>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</si>
  <si>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</si>
  <si>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</si>
  <si>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</si>
  <si>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</si>
  <si>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</si>
  <si>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</si>
  <si>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</si>
  <si>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</si>
  <si>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</si>
  <si>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</si>
  <si>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</si>
  <si>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</si>
  <si>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</si>
  <si>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</si>
  <si>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</si>
  <si>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</si>
  <si>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</si>
  <si>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</si>
  <si>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</si>
  <si>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</si>
  <si>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</si>
  <si>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</si>
  <si>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</si>
  <si>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</si>
  <si>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</si>
  <si>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</si>
  <si>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</si>
  <si>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</si>
  <si>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</si>
  <si>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</si>
  <si>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</si>
  <si>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</si>
  <si>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</si>
  <si>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</si>
  <si>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</si>
  <si>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</si>
  <si>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</si>
  <si>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</si>
  <si>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</si>
  <si>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</si>
  <si>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</si>
  <si>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</si>
  <si>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</si>
  <si>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</si>
  <si>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</si>
  <si>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</si>
  <si>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</si>
  <si>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</si>
  <si>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</si>
  <si>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</si>
  <si>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</si>
  <si>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</si>
  <si>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</si>
  <si>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</si>
  <si>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</si>
  <si>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</si>
  <si>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</si>
  <si>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</si>
  <si>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</si>
  <si>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</si>
  <si>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</si>
  <si>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</si>
  <si>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</si>
  <si>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</si>
  <si>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</si>
  <si>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</si>
  <si>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</si>
  <si>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</si>
  <si>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</si>
  <si>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</si>
  <si>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</si>
  <si>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</si>
  <si>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</si>
  <si>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</si>
  <si>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</si>
  <si>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</si>
  <si>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</si>
  <si>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</si>
  <si>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</si>
  <si>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</si>
  <si>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</si>
  <si>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</si>
  <si>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</si>
  <si>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</si>
  <si>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</si>
  <si>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</si>
  <si>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</si>
  <si>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</si>
  <si>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</si>
  <si>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</si>
  <si>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</si>
  <si>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</si>
  <si>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</si>
  <si>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</si>
  <si>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</si>
  <si>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</si>
  <si>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</si>
  <si>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</si>
  <si>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</si>
  <si>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</si>
  <si>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</si>
  <si>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</si>
  <si>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</si>
  <si>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</si>
  <si>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</si>
  <si>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</si>
  <si>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</si>
  <si>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</si>
  <si>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</si>
  <si>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</si>
  <si>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</si>
  <si>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</si>
  <si>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</si>
  <si>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</si>
  <si>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</si>
  <si>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</si>
  <si>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</si>
  <si>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</si>
  <si>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</si>
  <si>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</si>
  <si>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</si>
  <si>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</si>
  <si>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</si>
  <si>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</si>
  <si>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</si>
  <si>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</si>
  <si>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</si>
  <si>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</si>
  <si>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</si>
  <si>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</si>
  <si>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</si>
  <si>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</si>
  <si>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</si>
  <si>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</si>
  <si>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</si>
  <si>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</si>
  <si>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</si>
  <si>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</si>
  <si>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</si>
  <si>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</si>
  <si>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</si>
  <si>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</si>
  <si>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</si>
  <si>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</si>
  <si>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</si>
  <si>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</si>
  <si>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</si>
  <si>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</si>
  <si>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</si>
  <si>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</si>
  <si>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</si>
  <si>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</si>
  <si>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</si>
  <si>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</si>
  <si>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</si>
  <si>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</si>
  <si>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</si>
  <si>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</si>
  <si>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</si>
  <si>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</si>
  <si>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</si>
  <si>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</si>
  <si>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</si>
  <si>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</si>
  <si>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</si>
  <si>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</si>
  <si>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</si>
  <si>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</si>
  <si>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</si>
  <si>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</si>
  <si>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</si>
  <si>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</si>
  <si>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</si>
  <si>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</si>
  <si>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</si>
  <si>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</si>
  <si>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</si>
  <si>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</si>
  <si>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</si>
  <si>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</si>
  <si>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</si>
  <si>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</si>
  <si>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</si>
  <si>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</si>
  <si>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</si>
  <si>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</si>
  <si>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</si>
  <si>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</si>
  <si>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</si>
  <si>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</si>
  <si>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</si>
  <si>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</si>
  <si>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</si>
  <si>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</si>
  <si>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</si>
  <si>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</si>
  <si>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</si>
  <si>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</si>
  <si>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</si>
  <si>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</si>
  <si>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</si>
  <si>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</si>
  <si>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</si>
  <si>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</si>
  <si>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</si>
  <si>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</si>
  <si>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</si>
  <si>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</si>
  <si>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</si>
  <si>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</si>
  <si>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</si>
  <si>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</si>
  <si>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</si>
  <si>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</si>
  <si>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</si>
  <si>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</si>
  <si>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</si>
  <si>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</si>
  <si>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</si>
  <si>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</si>
  <si>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</si>
  <si>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</si>
  <si>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</si>
  <si>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</si>
  <si>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</si>
  <si>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</si>
  <si>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</si>
  <si>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</si>
  <si>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</si>
  <si>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</si>
  <si>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</si>
  <si>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</si>
  <si>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</si>
  <si>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</si>
  <si>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</si>
  <si>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</si>
  <si>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</si>
  <si>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</si>
  <si>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</si>
  <si>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</si>
  <si>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</si>
  <si>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</si>
  <si>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</si>
  <si>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</si>
  <si>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</si>
  <si>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</si>
  <si>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</si>
  <si>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</si>
  <si>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</si>
  <si>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</si>
  <si>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</si>
  <si>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</si>
  <si>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</si>
  <si>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</si>
  <si>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</si>
  <si>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</si>
  <si>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</si>
  <si>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</si>
  <si>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</si>
  <si>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</si>
  <si>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</si>
  <si>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</si>
  <si>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</si>
  <si>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</si>
  <si>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</si>
  <si>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</si>
  <si>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</si>
  <si>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</si>
  <si>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</si>
  <si>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</si>
  <si>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</si>
  <si>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</si>
  <si>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</si>
  <si>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</si>
  <si>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</si>
  <si>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</si>
  <si>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</si>
  <si>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</si>
  <si>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</si>
  <si>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</si>
  <si>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</si>
  <si>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</si>
  <si>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</si>
  <si>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</si>
  <si>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</si>
  <si>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</si>
  <si>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</si>
  <si>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</si>
  <si>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</si>
  <si>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</si>
  <si>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</si>
  <si>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</si>
  <si>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</si>
  <si>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</si>
  <si>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</si>
  <si>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</si>
  <si>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</si>
  <si>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</si>
  <si>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</si>
  <si>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</si>
  <si>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</si>
  <si>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</si>
  <si>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</si>
  <si>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</si>
  <si>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</si>
  <si>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</si>
  <si>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</si>
  <si>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</si>
  <si>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</si>
  <si>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</si>
  <si>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</si>
  <si>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</si>
  <si>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</si>
  <si>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</si>
  <si>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</si>
  <si>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</si>
  <si>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</si>
  <si>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</si>
  <si>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</si>
  <si>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</si>
  <si>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</si>
  <si>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</si>
  <si>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</si>
  <si>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</si>
  <si>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</si>
  <si>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</si>
  <si>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</si>
  <si>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</si>
  <si>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</si>
  <si>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</si>
  <si>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</si>
  <si>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</si>
  <si>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</si>
  <si>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</si>
  <si>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</si>
  <si>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</si>
  <si>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</si>
  <si>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</si>
  <si>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</si>
  <si>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</si>
  <si>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</si>
  <si>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</si>
  <si>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</si>
  <si>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</si>
  <si>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</si>
  <si>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</si>
  <si>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</si>
  <si>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</si>
  <si>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</si>
  <si>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</si>
  <si>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</si>
  <si>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</si>
  <si>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</si>
  <si>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</si>
  <si>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</si>
  <si>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</si>
  <si>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</si>
  <si>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</si>
  <si>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</si>
  <si>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</si>
  <si>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</si>
  <si>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</si>
  <si>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</si>
  <si>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</si>
  <si>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</si>
  <si>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</si>
  <si>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</si>
  <si>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</si>
  <si>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</si>
  <si>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</si>
  <si>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</si>
  <si>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</si>
  <si>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</si>
  <si>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</si>
  <si>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</si>
  <si>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</si>
  <si>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</si>
  <si>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</si>
  <si>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</si>
  <si>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</si>
  <si>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</si>
  <si>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</si>
  <si>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</si>
  <si>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</si>
  <si>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</si>
  <si>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</si>
  <si>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</si>
  <si>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</si>
  <si>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</si>
  <si>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</si>
  <si>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</si>
  <si>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</si>
  <si>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</si>
  <si>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</si>
  <si>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</si>
  <si>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</si>
  <si>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</si>
  <si>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</si>
  <si>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</si>
  <si>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</si>
  <si>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</si>
  <si>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</si>
  <si>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</si>
  <si>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</si>
  <si>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</si>
  <si>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</si>
  <si>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</si>
  <si>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</si>
  <si>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</si>
  <si>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</si>
  <si>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</si>
  <si>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</si>
  <si>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</si>
  <si>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</si>
  <si>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</si>
  <si>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</si>
  <si>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</si>
  <si>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</si>
  <si>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</si>
  <si>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</si>
  <si>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</si>
  <si>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</si>
  <si>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</si>
  <si>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</si>
  <si>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</si>
  <si>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</si>
  <si>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</si>
  <si>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</si>
  <si>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</si>
  <si>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</si>
  <si>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</si>
  <si>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</si>
  <si>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</si>
  <si>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</si>
  <si>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</si>
  <si>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</si>
  <si>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</si>
  <si>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</si>
  <si>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</si>
  <si>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</si>
  <si>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</si>
  <si>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</si>
  <si>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</si>
  <si>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</si>
  <si>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</si>
  <si>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</si>
  <si>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</si>
  <si>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</si>
  <si>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</si>
  <si>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</si>
  <si>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</si>
  <si>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</si>
  <si>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</si>
  <si>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</si>
  <si>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</si>
  <si>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</si>
  <si>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</si>
  <si>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</si>
  <si>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</si>
  <si>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</si>
  <si>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</si>
  <si>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</si>
  <si>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</si>
  <si>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</si>
  <si>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</si>
  <si>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</si>
  <si>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</si>
  <si>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</si>
  <si>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</si>
  <si>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</si>
  <si>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</si>
  <si>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</si>
  <si>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</si>
  <si>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</si>
  <si>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</si>
  <si>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</si>
  <si>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</si>
  <si>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</si>
  <si>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</si>
  <si>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</si>
  <si>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</si>
  <si>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</si>
  <si>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</si>
  <si>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</si>
  <si>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</si>
  <si>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</si>
  <si>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</si>
  <si>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</si>
  <si>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</si>
  <si>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</si>
  <si>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</si>
  <si>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</si>
  <si>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</si>
  <si>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</si>
  <si>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</si>
  <si>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</si>
  <si>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</si>
  <si>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</si>
  <si>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</si>
  <si>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</si>
  <si>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</si>
  <si>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</si>
  <si>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</si>
  <si>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</si>
  <si>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</si>
  <si>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</si>
  <si>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</si>
  <si>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</si>
  <si>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</si>
  <si>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</si>
  <si>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</si>
  <si>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</si>
  <si>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</si>
  <si>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</si>
  <si>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</si>
  <si>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</si>
  <si>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</si>
  <si>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</si>
  <si>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</si>
  <si>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</si>
  <si>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</si>
  <si>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</si>
  <si>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</si>
  <si>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</si>
  <si>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</si>
  <si>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</si>
  <si>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</si>
  <si>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</si>
  <si>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</si>
  <si>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</si>
  <si>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</si>
  <si>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</si>
  <si>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</si>
  <si>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</si>
  <si>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</si>
  <si>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</si>
  <si>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</si>
  <si>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</si>
  <si>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</si>
  <si>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</si>
  <si>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</si>
  <si>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</si>
  <si>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</si>
  <si>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</si>
  <si>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</si>
  <si>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</si>
  <si>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</si>
  <si>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</si>
  <si>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</si>
  <si>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</si>
  <si>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</si>
  <si>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</si>
  <si>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</si>
  <si>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</si>
  <si>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</si>
  <si>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</si>
  <si>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</si>
  <si>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</si>
  <si>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</si>
  <si>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</si>
  <si>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</si>
  <si>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</si>
  <si>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</si>
  <si>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</si>
  <si>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</si>
  <si>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</si>
  <si>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</si>
  <si>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</si>
  <si>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</si>
  <si>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</si>
  <si>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</si>
  <si>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</si>
  <si>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</si>
  <si>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</si>
  <si>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</si>
  <si>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</si>
  <si>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</si>
  <si>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</si>
  <si>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</si>
  <si>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</si>
  <si>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</si>
  <si>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</si>
  <si>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</si>
  <si>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</si>
  <si>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</si>
  <si>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</si>
  <si>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</si>
  <si>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</si>
  <si>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</si>
  <si>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</si>
  <si>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</si>
  <si>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</si>
  <si>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</si>
  <si>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</si>
  <si>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</si>
  <si>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</si>
  <si>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</si>
  <si>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</si>
  <si>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</si>
  <si>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</si>
  <si>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</si>
  <si>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</si>
  <si>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</si>
  <si>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</si>
  <si>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</si>
  <si>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</si>
  <si>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</si>
  <si>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</si>
  <si>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</si>
  <si>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</si>
  <si>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</si>
  <si>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</si>
  <si>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</si>
  <si>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</si>
  <si>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</si>
  <si>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</si>
  <si>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</si>
  <si>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</si>
  <si>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</si>
  <si>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</si>
  <si>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</si>
  <si>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</si>
  <si>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</si>
  <si>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</si>
  <si>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</si>
  <si>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</si>
  <si>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</si>
  <si>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</si>
  <si>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</si>
  <si>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</si>
  <si>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</si>
  <si>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</si>
  <si>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</si>
  <si>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</si>
  <si>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</si>
  <si>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</si>
  <si>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</si>
  <si>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</si>
  <si>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</si>
  <si>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</si>
  <si>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</si>
  <si>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</si>
  <si>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</si>
  <si>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</si>
  <si>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</si>
  <si>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</si>
  <si>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</si>
  <si>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</si>
  <si>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</si>
  <si>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</si>
  <si>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</si>
  <si>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</si>
  <si>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</si>
  <si>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</si>
  <si>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</si>
  <si>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</si>
  <si>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</si>
  <si>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</si>
  <si>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</si>
  <si>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</si>
  <si>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</si>
  <si>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</si>
  <si>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</si>
  <si>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</si>
  <si>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</si>
  <si>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</si>
  <si>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</si>
  <si>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</si>
  <si>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</si>
  <si>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</si>
  <si>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</si>
  <si>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</si>
  <si>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</si>
  <si>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</si>
  <si>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</si>
  <si>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</si>
  <si>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</si>
  <si>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</si>
  <si>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</si>
  <si>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</si>
  <si>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</si>
  <si>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</si>
  <si>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</si>
  <si>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</si>
  <si>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</si>
  <si>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</si>
  <si>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</si>
  <si>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</si>
  <si>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</si>
  <si>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</si>
  <si>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</si>
  <si>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</si>
  <si>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</si>
  <si>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</si>
  <si>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</si>
  <si>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</si>
  <si>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</si>
  <si>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</si>
  <si>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</si>
  <si>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</si>
  <si>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</si>
  <si>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</si>
  <si>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</si>
  <si>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</si>
  <si>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</si>
  <si>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</si>
  <si>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</si>
  <si>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</si>
  <si>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</si>
  <si>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</si>
  <si>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</si>
  <si>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</si>
  <si>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</si>
  <si>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</si>
  <si>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</si>
  <si>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</si>
  <si>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</si>
  <si>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</si>
  <si>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</si>
  <si>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</si>
  <si>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</si>
  <si>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</si>
  <si>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</si>
  <si>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</si>
  <si>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</si>
  <si>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</si>
  <si>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</si>
  <si>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</si>
  <si>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</si>
  <si>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</si>
  <si>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</si>
  <si>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</si>
  <si>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</si>
  <si>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</si>
  <si>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</si>
  <si>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</si>
  <si>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</si>
  <si>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</si>
  <si>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</si>
  <si>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</si>
  <si>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</si>
  <si>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</si>
  <si>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</si>
  <si>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</si>
  <si>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</si>
  <si>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</si>
  <si>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</si>
  <si>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</si>
  <si>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</si>
  <si>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</si>
  <si>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</si>
  <si>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</si>
  <si>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</si>
  <si>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</si>
  <si>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</si>
  <si>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</si>
  <si>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</si>
  <si>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</si>
  <si>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</si>
  <si>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</si>
  <si>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</si>
  <si>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</si>
  <si>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</si>
  <si>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</si>
  <si>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</si>
  <si>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</si>
  <si>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</si>
  <si>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</si>
  <si>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</si>
  <si>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</si>
  <si>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</si>
  <si>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</si>
  <si>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</si>
  <si>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</si>
  <si>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</si>
  <si>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</si>
  <si>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</si>
  <si>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</si>
  <si>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</si>
  <si>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</si>
  <si>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</si>
  <si>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</si>
  <si>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</si>
  <si>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</si>
  <si>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</si>
  <si>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</si>
  <si>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</si>
  <si>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</si>
  <si>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</si>
  <si>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</si>
  <si>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</si>
  <si>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</si>
  <si>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</si>
  <si>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</si>
  <si>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</si>
  <si>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</si>
  <si>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</si>
  <si>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</si>
  <si>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</si>
  <si>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</si>
  <si>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</si>
  <si>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</si>
  <si>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</si>
  <si>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</si>
  <si>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</si>
  <si>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</si>
  <si>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</si>
  <si>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</si>
  <si>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</si>
  <si>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</si>
  <si>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</si>
  <si>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</si>
  <si>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</si>
  <si>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</si>
  <si>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</si>
  <si>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</si>
  <si>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</si>
  <si>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</si>
  <si>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</si>
  <si>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</si>
  <si>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</si>
  <si>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</si>
  <si>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</si>
  <si>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</si>
  <si>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</si>
  <si>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</si>
  <si>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</si>
  <si>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</si>
  <si>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</si>
  <si>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</si>
  <si>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</si>
  <si>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</si>
  <si>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</si>
  <si>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</si>
  <si>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</si>
  <si>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</si>
  <si>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</si>
  <si>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</si>
  <si>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</si>
  <si>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</si>
  <si>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</si>
  <si>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</si>
  <si>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</si>
  <si>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</si>
  <si>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</si>
  <si>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</si>
  <si>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</si>
  <si>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</si>
  <si>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</si>
  <si>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</si>
  <si>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</si>
  <si>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</si>
  <si>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</si>
  <si>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</si>
  <si>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</si>
  <si>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</si>
  <si>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</si>
  <si>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</si>
  <si>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</si>
  <si>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</si>
  <si>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</si>
  <si>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</si>
  <si>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</si>
  <si>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</si>
  <si>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</si>
  <si>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</si>
  <si>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</si>
  <si>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</si>
  <si>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</si>
  <si>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</si>
  <si>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</si>
  <si>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</si>
  <si>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</si>
  <si>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</si>
  <si>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</si>
  <si>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</si>
  <si>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</si>
  <si>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</si>
  <si>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</si>
  <si>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</si>
  <si>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</si>
  <si>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</si>
  <si>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</si>
  <si>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</si>
  <si>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</si>
  <si>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</si>
  <si>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</si>
  <si>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</si>
  <si>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</si>
  <si>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</si>
  <si>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</si>
  <si>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</si>
  <si>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</si>
  <si>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</si>
  <si>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</si>
  <si>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</si>
  <si>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</si>
  <si>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</si>
  <si>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</si>
  <si>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</si>
  <si>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</si>
  <si>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</si>
  <si>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</si>
  <si>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</si>
  <si>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</si>
  <si>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</si>
  <si>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</si>
  <si>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</si>
  <si>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</si>
  <si>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</si>
  <si>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</si>
  <si>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</si>
  <si>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</si>
  <si>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</si>
  <si>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</si>
  <si>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</si>
  <si>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</si>
  <si>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</si>
  <si>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</si>
  <si>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</si>
  <si>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</si>
  <si>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</si>
  <si>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</si>
  <si>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</si>
  <si>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</si>
  <si>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</si>
  <si>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</si>
  <si>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</si>
  <si>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</si>
  <si>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</si>
  <si>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</si>
  <si>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</si>
  <si>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</si>
  <si>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</si>
  <si>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</si>
  <si>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</si>
  <si>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</si>
  <si>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</si>
  <si>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</si>
  <si>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</si>
  <si>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</si>
  <si>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</si>
  <si>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</si>
  <si>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</si>
  <si>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</si>
  <si>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</si>
  <si>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</si>
  <si>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</si>
  <si>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</si>
  <si>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</si>
  <si>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</si>
  <si>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</si>
  <si>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</si>
  <si>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</si>
  <si>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</si>
  <si>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</si>
  <si>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</si>
  <si>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</si>
  <si>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</si>
  <si>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</si>
  <si>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</si>
  <si>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</si>
  <si>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</si>
  <si>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</si>
  <si>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</si>
  <si>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</si>
  <si>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</si>
  <si>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</si>
  <si>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</si>
  <si>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</si>
  <si>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</si>
  <si>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</si>
  <si>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</si>
  <si>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</si>
  <si>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</si>
  <si>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</si>
  <si>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</si>
  <si>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</si>
  <si>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</si>
  <si>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</si>
  <si>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</si>
  <si>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</si>
  <si>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</si>
  <si>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</si>
  <si>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</si>
  <si>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</si>
  <si>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</si>
  <si>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</si>
  <si>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</si>
  <si>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</si>
  <si>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</si>
  <si>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</si>
  <si>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</si>
  <si>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</si>
  <si>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</si>
  <si>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</si>
  <si>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</si>
  <si>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</si>
  <si>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</si>
  <si>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</si>
  <si>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</si>
  <si>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</si>
  <si>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</si>
  <si>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</si>
  <si>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</si>
  <si>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</si>
  <si>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</si>
  <si>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</si>
  <si>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</si>
  <si>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</si>
  <si>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</si>
  <si>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</si>
  <si>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</si>
  <si>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</si>
  <si>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</si>
  <si>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</si>
  <si>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</si>
  <si>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</si>
  <si>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</si>
  <si>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</si>
  <si>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</si>
  <si>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</si>
  <si>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</si>
  <si>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</si>
  <si>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</si>
  <si>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</si>
  <si>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</si>
  <si>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</si>
  <si>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</si>
  <si>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</si>
  <si>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</si>
  <si>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</si>
  <si>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</si>
  <si>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</si>
  <si>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</si>
  <si>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</si>
  <si>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</si>
  <si>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</si>
  <si>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</si>
  <si>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</si>
  <si>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</si>
  <si>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</si>
  <si>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</si>
  <si>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</si>
  <si>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</si>
  <si>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</si>
  <si>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</si>
  <si>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</si>
  <si>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</si>
  <si>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</si>
  <si>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</si>
  <si>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</si>
  <si>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</si>
  <si>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</si>
  <si>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</si>
  <si>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</si>
  <si>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</si>
  <si>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</si>
  <si>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</si>
  <si>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</si>
  <si>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</si>
  <si>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</si>
  <si>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</si>
  <si>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</si>
  <si>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</si>
  <si>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</si>
  <si>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</si>
  <si>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</si>
  <si>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</si>
  <si>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</si>
  <si>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</si>
  <si>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</si>
  <si>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</si>
  <si>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</si>
  <si>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</si>
  <si>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</si>
  <si>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</si>
  <si>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</si>
  <si>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</si>
  <si>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</si>
  <si>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</si>
  <si>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</si>
  <si>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</si>
  <si>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</si>
  <si>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</si>
  <si>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</si>
  <si>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</si>
  <si>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</si>
  <si>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</si>
  <si>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</si>
  <si>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</si>
  <si>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</si>
  <si>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</si>
  <si>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</si>
  <si>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</si>
  <si>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</si>
  <si>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</si>
  <si>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</si>
  <si>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</si>
  <si>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</si>
  <si>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</si>
  <si>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</si>
  <si>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</si>
  <si>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</si>
  <si>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</si>
  <si>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</si>
  <si>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</si>
  <si>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</si>
  <si>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</si>
  <si>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</si>
  <si>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</si>
  <si>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</si>
  <si>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</si>
  <si>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</si>
  <si>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</si>
  <si>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</si>
  <si>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</si>
  <si>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</si>
  <si>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</si>
  <si>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</si>
  <si>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</si>
  <si>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</si>
  <si>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</si>
  <si>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</si>
  <si>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</si>
  <si>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</si>
  <si>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</si>
  <si>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</si>
  <si>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</si>
  <si>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</si>
  <si>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</si>
  <si>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</si>
  <si>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</si>
  <si>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</si>
  <si>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</si>
  <si>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</si>
  <si>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</si>
  <si>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</si>
  <si>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</si>
  <si>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</si>
  <si>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</si>
  <si>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</si>
  <si>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</si>
  <si>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</si>
  <si>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</si>
  <si>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</si>
  <si>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</si>
  <si>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</si>
  <si>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</si>
  <si>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</si>
  <si>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</si>
  <si>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</si>
  <si>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</si>
  <si>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</si>
  <si>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</si>
  <si>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</si>
  <si>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</si>
  <si>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</si>
  <si>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</si>
  <si>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</si>
  <si>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</si>
  <si>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</si>
  <si>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</si>
  <si>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</si>
  <si>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</si>
  <si>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</si>
  <si>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</si>
  <si>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</si>
  <si>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</si>
  <si>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</si>
  <si>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</si>
  <si>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</si>
  <si>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</si>
  <si>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</si>
  <si>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</si>
  <si>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</si>
  <si>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</si>
  <si>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</si>
  <si>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</si>
  <si>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</si>
  <si>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</si>
  <si>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</si>
  <si>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</si>
  <si>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</si>
  <si>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</si>
  <si>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</si>
  <si>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</si>
  <si>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</si>
  <si>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</si>
  <si>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</si>
  <si>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</si>
  <si>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</si>
  <si>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</si>
  <si>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</si>
  <si>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</si>
  <si>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</si>
  <si>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</si>
  <si>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</si>
  <si>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</si>
  <si>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</si>
  <si>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</si>
  <si>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</si>
  <si>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</si>
  <si>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</si>
  <si>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</si>
  <si>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</si>
  <si>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</si>
  <si>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</si>
  <si>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</si>
  <si>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</si>
  <si>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</si>
  <si>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</si>
  <si>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</si>
  <si>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</si>
  <si>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</si>
  <si>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</si>
  <si>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</si>
  <si>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</si>
  <si>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</si>
  <si>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</si>
  <si>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</si>
  <si>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</si>
  <si>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</si>
  <si>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</si>
  <si>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</si>
  <si>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</si>
  <si>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</si>
  <si>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</si>
  <si>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</si>
  <si>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</si>
  <si>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</si>
  <si>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</si>
  <si>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</si>
  <si>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</si>
  <si>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</si>
  <si>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</si>
  <si>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</si>
  <si>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</si>
  <si>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</si>
  <si>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</si>
  <si>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</si>
  <si>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</si>
  <si>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</si>
  <si>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</si>
  <si>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</si>
  <si>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</si>
  <si>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</si>
  <si>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</si>
  <si>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</si>
  <si>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</si>
  <si>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</si>
  <si>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</si>
  <si>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</si>
  <si>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</si>
  <si>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</si>
  <si>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</si>
  <si>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</si>
  <si>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</si>
  <si>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</si>
  <si>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</si>
  <si>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</si>
  <si>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</si>
  <si>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</si>
  <si>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</si>
  <si>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</si>
  <si>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</si>
  <si>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</si>
  <si>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</si>
  <si>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</si>
  <si>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</si>
  <si>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</si>
  <si>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</si>
  <si>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</si>
  <si>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</si>
  <si>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</si>
  <si>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</si>
  <si>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</si>
  <si>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</si>
  <si>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</si>
  <si>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</si>
  <si>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</si>
  <si>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</si>
  <si>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</si>
  <si>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</si>
  <si>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</si>
  <si>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</si>
  <si>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</si>
  <si>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</si>
  <si>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</si>
  <si>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</si>
  <si>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</si>
  <si>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</si>
  <si>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</si>
  <si>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</si>
  <si>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</si>
  <si>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</si>
  <si>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</si>
  <si>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</si>
  <si>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</si>
  <si>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</si>
  <si>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</si>
  <si>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</si>
  <si>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</si>
  <si>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</si>
  <si>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</si>
  <si>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</si>
  <si>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</si>
  <si>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</si>
  <si>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</si>
  <si>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</si>
  <si>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</si>
  <si>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</si>
  <si>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</si>
  <si>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</si>
  <si>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</si>
  <si>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</si>
  <si>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</si>
  <si>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</si>
  <si>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</si>
  <si>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</si>
  <si>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</si>
  <si>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</si>
  <si>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</si>
  <si>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</si>
  <si>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</si>
  <si>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</si>
  <si>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</si>
  <si>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</si>
  <si>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</si>
  <si>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</si>
  <si>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</si>
  <si>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</si>
  <si>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</si>
  <si>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</si>
  <si>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</si>
  <si>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</si>
  <si>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</si>
  <si>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</si>
  <si>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</si>
  <si>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</si>
  <si>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</si>
  <si>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</si>
  <si>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</si>
  <si>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</si>
  <si>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</si>
  <si>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</si>
  <si>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</si>
  <si>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</si>
  <si>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</si>
  <si>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</si>
  <si>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</si>
  <si>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</si>
  <si>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</si>
  <si>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</si>
  <si>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</si>
  <si>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</si>
  <si>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</si>
  <si>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</si>
  <si>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</si>
  <si>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</si>
  <si>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</si>
  <si>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</si>
  <si>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</si>
  <si>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</si>
  <si>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</si>
  <si>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</si>
  <si>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</si>
  <si>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</si>
  <si>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</si>
  <si>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</si>
  <si>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</si>
  <si>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</si>
  <si>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</si>
  <si>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</si>
  <si>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</si>
  <si>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</si>
  <si>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</si>
  <si>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</si>
  <si>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</si>
  <si>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</si>
  <si>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</si>
  <si>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</si>
  <si>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</si>
  <si>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</si>
  <si>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</si>
  <si>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</si>
  <si>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</si>
  <si>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</si>
  <si>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</si>
  <si>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</si>
  <si>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</si>
  <si>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</si>
  <si>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</si>
  <si>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</si>
  <si>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</si>
  <si>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</si>
  <si>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</si>
  <si>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</si>
  <si>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</si>
  <si>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</si>
  <si>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</si>
  <si>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</si>
  <si>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</si>
  <si>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</si>
  <si>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</si>
  <si>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</si>
  <si>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</si>
  <si>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</si>
  <si>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</si>
  <si>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</si>
  <si>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</si>
  <si>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</si>
  <si>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</si>
  <si>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</si>
  <si>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</si>
  <si>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</si>
  <si>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</si>
  <si>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</si>
  <si>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</si>
  <si>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</si>
  <si>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</si>
  <si>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</si>
  <si>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</si>
  <si>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</si>
  <si>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</si>
  <si>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</si>
  <si>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</si>
  <si>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</si>
  <si>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</si>
  <si>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</si>
  <si>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</si>
  <si>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</si>
  <si>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</si>
  <si>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</si>
  <si>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</si>
  <si>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</si>
  <si>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</si>
  <si>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</si>
  <si>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</si>
  <si>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</si>
  <si>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</si>
  <si>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</si>
  <si>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</si>
  <si>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</si>
  <si>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</si>
  <si>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</si>
  <si>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</si>
  <si>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</si>
  <si>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</si>
  <si>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</si>
  <si>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</si>
  <si>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</si>
  <si>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</si>
  <si>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</si>
  <si>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</si>
  <si>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</si>
  <si>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</si>
  <si>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</si>
  <si>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</si>
  <si>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</si>
  <si>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</si>
  <si>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</si>
  <si>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</si>
  <si>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</si>
  <si>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</si>
  <si>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</si>
  <si>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</si>
  <si>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</si>
  <si>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</si>
  <si>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</si>
  <si>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</si>
  <si>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</si>
  <si>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</si>
  <si>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</si>
  <si>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</si>
  <si>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</si>
  <si>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</si>
  <si>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</si>
  <si>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</si>
  <si>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</si>
  <si>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</si>
  <si>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</si>
  <si>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</si>
  <si>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</si>
  <si>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</si>
  <si>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</si>
  <si>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</si>
  <si>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</si>
  <si>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</si>
  <si>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</si>
  <si>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</si>
  <si>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</si>
  <si>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</si>
  <si>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</si>
  <si>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</si>
  <si>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</si>
  <si>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</si>
  <si>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</si>
  <si>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</si>
  <si>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</si>
  <si>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</si>
  <si>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</si>
  <si>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</si>
  <si>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</si>
  <si>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</si>
  <si>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</si>
  <si>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</si>
  <si>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</si>
  <si>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</si>
  <si>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</si>
  <si>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</si>
  <si>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</si>
  <si>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</si>
  <si>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</si>
  <si>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</si>
  <si>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</si>
  <si>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</si>
  <si>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</si>
  <si>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</si>
  <si>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</si>
  <si>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</si>
  <si>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</si>
  <si>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</si>
  <si>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</si>
  <si>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</si>
  <si>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</si>
  <si>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</si>
  <si>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</si>
  <si>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</si>
  <si>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</si>
  <si>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</si>
  <si>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</si>
  <si>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</si>
  <si>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</si>
  <si>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</si>
  <si>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</si>
  <si>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</si>
  <si>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</si>
  <si>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</si>
  <si>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</si>
  <si>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</si>
  <si>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</si>
  <si>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</si>
  <si>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</si>
  <si>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</si>
  <si>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</si>
  <si>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</si>
  <si>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</si>
  <si>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</si>
  <si>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</si>
  <si>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</si>
  <si>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</si>
  <si>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</si>
  <si>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</si>
  <si>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</si>
  <si>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</si>
  <si>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</si>
  <si>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</si>
  <si>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</si>
  <si>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</si>
  <si>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</si>
  <si>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</si>
  <si>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</si>
  <si>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</si>
  <si>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</si>
  <si>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</si>
  <si>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</si>
  <si>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</si>
  <si>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</si>
  <si>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</si>
  <si>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</si>
  <si>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</si>
  <si>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</si>
  <si>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</si>
  <si>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</si>
  <si>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</si>
  <si>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</si>
  <si>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</si>
  <si>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</si>
  <si>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</si>
  <si>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</si>
  <si>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</si>
  <si>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</si>
  <si>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</si>
  <si>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</si>
  <si>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</si>
  <si>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</si>
  <si>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</si>
  <si>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</si>
  <si>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</si>
  <si>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</si>
  <si>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</si>
  <si>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</si>
  <si>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</si>
  <si>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</si>
  <si>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</si>
  <si>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</si>
  <si>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</si>
  <si>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</si>
  <si>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</si>
  <si>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</si>
  <si>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</si>
  <si>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</si>
  <si>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</si>
  <si>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</si>
  <si>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</si>
  <si>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</si>
  <si>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</si>
  <si>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</si>
  <si>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</si>
  <si>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</si>
  <si>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</si>
  <si>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</si>
  <si>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</si>
  <si>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</si>
  <si>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</si>
  <si>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</si>
  <si>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</si>
  <si>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</si>
  <si>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</si>
  <si>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</si>
  <si>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</si>
  <si>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</si>
  <si>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</si>
  <si>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</si>
  <si>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</si>
  <si>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</si>
  <si>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</si>
  <si>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</si>
  <si>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</si>
  <si>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</si>
  <si>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</si>
  <si>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</si>
  <si>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</si>
  <si>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</si>
  <si>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</si>
  <si>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</si>
  <si>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</si>
  <si>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</si>
  <si>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</si>
  <si>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</si>
  <si>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</si>
  <si>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</si>
  <si>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</si>
  <si>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</si>
  <si>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</si>
  <si>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</si>
  <si>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</si>
  <si>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</si>
  <si>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</si>
  <si>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</si>
  <si>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</si>
  <si>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</si>
  <si>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</si>
  <si>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</si>
  <si>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</si>
  <si>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</si>
  <si>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</si>
  <si>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</si>
  <si>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</si>
  <si>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</si>
  <si>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</si>
  <si>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</si>
  <si>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</si>
  <si>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</si>
  <si>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</si>
  <si>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</si>
  <si>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</si>
  <si>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</si>
  <si>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</si>
  <si>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</si>
  <si>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</si>
  <si>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</si>
  <si>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</si>
  <si>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</si>
  <si>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</si>
  <si>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</si>
  <si>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</si>
  <si>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</si>
  <si>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</si>
  <si>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</si>
  <si>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</si>
  <si>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</si>
  <si>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</si>
  <si>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</si>
  <si>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</si>
  <si>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</si>
  <si>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</si>
  <si>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</si>
  <si>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</si>
  <si>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</si>
  <si>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</si>
  <si>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</si>
  <si>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</si>
  <si>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</si>
  <si>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</si>
  <si>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</si>
  <si>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</si>
  <si>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</si>
  <si>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</si>
  <si>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</si>
  <si>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</si>
  <si>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</si>
  <si>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</si>
  <si>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</si>
  <si>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</si>
  <si>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</si>
  <si>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</si>
  <si>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</si>
  <si>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</si>
  <si>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</si>
  <si>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</si>
  <si>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</si>
  <si>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</si>
  <si>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</si>
  <si>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</si>
  <si>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</si>
  <si>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</si>
  <si>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</si>
  <si>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</si>
  <si>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</si>
  <si>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</si>
  <si>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</si>
  <si>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</si>
  <si>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</si>
  <si>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</si>
  <si>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</si>
  <si>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</si>
  <si>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</si>
  <si>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</si>
  <si>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</si>
  <si>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</si>
  <si>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</si>
  <si>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</si>
  <si>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</si>
  <si>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</si>
  <si>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</si>
  <si>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</si>
  <si>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</si>
  <si>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</si>
  <si>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</si>
  <si>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</si>
  <si>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</si>
  <si>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</si>
  <si>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</si>
  <si>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</si>
  <si>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</si>
  <si>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</si>
  <si>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</si>
  <si>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</si>
  <si>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</si>
  <si>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</si>
  <si>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</si>
  <si>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</si>
  <si>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</si>
  <si>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</si>
  <si>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</si>
  <si>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</si>
  <si>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</si>
  <si>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</si>
  <si>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</si>
  <si>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</si>
  <si>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</si>
  <si>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</si>
  <si>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</si>
  <si>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</si>
  <si>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</si>
  <si>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</si>
  <si>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</si>
  <si>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</si>
  <si>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</si>
  <si>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</si>
  <si>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</si>
  <si>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</si>
  <si>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</si>
  <si>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</si>
  <si>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</si>
  <si>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</si>
  <si>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</si>
  <si>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</si>
  <si>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</si>
  <si>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</si>
  <si>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</si>
  <si>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</si>
  <si>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</si>
  <si>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</si>
  <si>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</si>
  <si>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</si>
  <si>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</si>
  <si>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</si>
  <si>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</si>
  <si>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</si>
  <si>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</si>
  <si>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</si>
  <si>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</si>
  <si>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</si>
  <si>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</si>
  <si>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</si>
  <si>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</si>
  <si>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</si>
  <si>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</si>
  <si>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</si>
  <si>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</si>
  <si>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</si>
  <si>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</si>
  <si>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</si>
  <si>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</si>
  <si>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</si>
  <si>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</si>
  <si>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</si>
  <si>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</si>
  <si>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</si>
  <si>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</si>
  <si>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</si>
  <si>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</si>
  <si>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</si>
  <si>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</si>
  <si>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</si>
  <si>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</si>
  <si>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</si>
  <si>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</si>
  <si>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</si>
  <si>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</si>
  <si>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</si>
  <si>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</si>
  <si>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</si>
  <si>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</si>
  <si>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</si>
  <si>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</si>
  <si>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</si>
  <si>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</si>
  <si>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</si>
  <si>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</si>
  <si>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</si>
  <si>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</si>
  <si>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</si>
  <si>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</si>
  <si>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</si>
  <si>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</si>
  <si>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</si>
  <si>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</si>
  <si>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</si>
  <si>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</si>
  <si>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</si>
  <si>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</si>
  <si>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</si>
  <si>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</si>
  <si>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</si>
  <si>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</si>
  <si>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</si>
  <si>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</si>
  <si>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</si>
  <si>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</si>
  <si>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</si>
  <si>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</si>
  <si>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</si>
  <si>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</si>
  <si>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</si>
  <si>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</si>
  <si>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</si>
  <si>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</si>
  <si>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</si>
  <si>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</si>
  <si>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</si>
  <si>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</si>
  <si>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</si>
  <si>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</si>
  <si>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</si>
  <si>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</si>
  <si>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</si>
  <si>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</si>
  <si>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</si>
  <si>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</si>
  <si>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</si>
  <si>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</si>
  <si>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</si>
  <si>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</si>
  <si>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</si>
  <si>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</si>
  <si>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</si>
  <si>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</si>
  <si>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</si>
  <si>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</si>
  <si>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</si>
  <si>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</si>
  <si>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</si>
  <si>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</si>
  <si>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</si>
  <si>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</si>
  <si>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</si>
  <si>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</si>
  <si>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</si>
  <si>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</si>
  <si>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</si>
  <si>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</si>
  <si>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</si>
  <si>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</si>
  <si>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</si>
  <si>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</si>
  <si>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</si>
  <si>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</si>
  <si>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</si>
  <si>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</si>
  <si>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</si>
  <si>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</si>
  <si>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</si>
  <si>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</si>
  <si>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</si>
  <si>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</si>
  <si>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</si>
  <si>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</si>
  <si>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</si>
  <si>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</si>
  <si>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</si>
  <si>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</si>
  <si>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</si>
  <si>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</si>
  <si>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</si>
  <si>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</si>
  <si>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</si>
  <si>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</si>
  <si>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</si>
  <si>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</si>
  <si>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</si>
  <si>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</si>
  <si>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</si>
  <si>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</si>
  <si>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</si>
  <si>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</si>
  <si>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</si>
  <si>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</si>
  <si>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</si>
  <si>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</si>
  <si>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</si>
  <si>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</si>
  <si>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</si>
  <si>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</si>
  <si>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</si>
  <si>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</si>
  <si>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</si>
  <si>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</si>
  <si>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</si>
  <si>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</si>
  <si>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</si>
  <si>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</si>
  <si>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</si>
  <si>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</si>
  <si>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</si>
  <si>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</si>
  <si>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</si>
  <si>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</si>
  <si>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</si>
  <si>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</si>
  <si>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</si>
  <si>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</si>
  <si>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</si>
  <si>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</si>
  <si>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</si>
  <si>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</si>
  <si>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</si>
  <si>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</si>
  <si>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</si>
  <si>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</si>
  <si>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</si>
  <si>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</si>
  <si>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</si>
  <si>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</si>
  <si>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</si>
  <si>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</si>
  <si>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</si>
  <si>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</si>
  <si>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</si>
  <si>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</si>
  <si>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</si>
  <si>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</si>
  <si>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</si>
  <si>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</si>
  <si>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</si>
  <si>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</si>
  <si>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</si>
  <si>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</si>
  <si>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</si>
  <si>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</si>
  <si>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</si>
  <si>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</si>
  <si>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</si>
  <si>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</si>
  <si>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</si>
  <si>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</si>
  <si>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</si>
  <si>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</si>
  <si>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</si>
  <si>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</si>
  <si>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</si>
  <si>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</si>
  <si>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</si>
  <si>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</si>
  <si>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</si>
  <si>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</si>
  <si>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</si>
  <si>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</si>
  <si>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</si>
  <si>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</si>
  <si>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</si>
  <si>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</si>
  <si>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</si>
  <si>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</si>
  <si>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</si>
  <si>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</si>
  <si>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</si>
  <si>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</si>
  <si>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</si>
  <si>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</si>
  <si>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</si>
  <si>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</si>
  <si>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</si>
  <si>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</si>
  <si>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</si>
  <si>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</si>
  <si>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</si>
  <si>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</si>
  <si>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</si>
  <si>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</si>
  <si>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</si>
  <si>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</si>
  <si>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</si>
  <si>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</si>
  <si>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</si>
  <si>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</si>
  <si>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</si>
  <si>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</si>
  <si>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</si>
  <si>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</si>
  <si>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</si>
  <si>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</si>
  <si>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</si>
  <si>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</si>
  <si>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</si>
  <si>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</si>
  <si>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</si>
  <si>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</si>
  <si>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</si>
  <si>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</si>
  <si>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</si>
  <si>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</si>
  <si>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</si>
  <si>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</si>
  <si>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</si>
  <si>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</si>
  <si>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</si>
  <si>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</si>
  <si>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</si>
  <si>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</si>
  <si>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</si>
  <si>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</si>
  <si>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</si>
  <si>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</si>
  <si>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</si>
  <si>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</si>
  <si>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</si>
  <si>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</si>
  <si>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</si>
  <si>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</si>
  <si>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</si>
  <si>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</si>
  <si>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</si>
  <si>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</si>
  <si>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</si>
  <si>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</si>
  <si>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</si>
  <si>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</si>
  <si>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</si>
  <si>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</si>
  <si>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</si>
  <si>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</si>
  <si>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</si>
  <si>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</si>
  <si>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</si>
  <si>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</si>
  <si>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</si>
  <si>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</si>
  <si>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</si>
  <si>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</si>
  <si>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</si>
  <si>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</si>
  <si>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</si>
  <si>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</si>
  <si>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</si>
  <si>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</si>
  <si>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</si>
  <si>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</si>
  <si>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</si>
  <si>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</si>
  <si>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</si>
  <si>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</si>
  <si>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</si>
  <si>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</si>
  <si>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</si>
  <si>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</si>
  <si>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</si>
  <si>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</si>
  <si>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</si>
  <si>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</si>
  <si>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</si>
  <si>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</si>
  <si>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</si>
  <si>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</si>
  <si>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</si>
  <si>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</si>
  <si>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</si>
  <si>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</si>
  <si>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</si>
  <si>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</si>
  <si>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</si>
  <si>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</si>
  <si>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</si>
  <si>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</si>
  <si>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</si>
  <si>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</si>
  <si>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</si>
  <si>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</si>
  <si>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</si>
  <si>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</si>
  <si>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</si>
  <si>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</si>
  <si>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</si>
  <si>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</si>
  <si>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</si>
  <si>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</si>
  <si>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</si>
  <si>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</si>
  <si>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</si>
  <si>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</si>
  <si>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</si>
  <si>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</si>
  <si>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</si>
  <si>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</si>
  <si>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</si>
  <si>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</si>
  <si>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</si>
  <si>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</si>
  <si>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</si>
  <si>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</si>
  <si>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</si>
  <si>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</si>
  <si>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</si>
  <si>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</si>
  <si>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</si>
  <si>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</si>
  <si>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</si>
  <si>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</si>
  <si>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</si>
  <si>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</si>
  <si>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</si>
  <si>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</si>
  <si>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</si>
  <si>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</si>
  <si>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</si>
  <si>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</si>
  <si>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</si>
  <si>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</si>
  <si>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</si>
  <si>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</si>
  <si>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</si>
  <si>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</si>
  <si>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</si>
  <si>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</si>
  <si>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</si>
  <si>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</si>
  <si>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</si>
  <si>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</si>
  <si>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</si>
  <si>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</si>
  <si>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</si>
  <si>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</si>
  <si>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</si>
  <si>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</si>
  <si>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</si>
  <si>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</si>
  <si>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</si>
  <si>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</si>
  <si>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</si>
  <si>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</si>
  <si>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</si>
  <si>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</si>
  <si>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</si>
  <si>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</si>
  <si>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</si>
  <si>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</si>
  <si>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</si>
  <si>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</si>
  <si>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</si>
  <si>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</si>
  <si>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</si>
  <si>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</si>
  <si>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</si>
  <si>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</si>
  <si>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</si>
  <si>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</si>
  <si>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</si>
  <si>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</si>
  <si>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</si>
  <si>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</si>
  <si>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</si>
  <si>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</si>
  <si>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</si>
  <si>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</si>
  <si>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</si>
  <si>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</si>
  <si>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</si>
  <si>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</si>
  <si>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</si>
  <si>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</si>
  <si>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</si>
  <si>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</si>
  <si>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</si>
  <si>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</si>
  <si>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</si>
  <si>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</si>
  <si>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</si>
  <si>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</si>
  <si>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</si>
  <si>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</si>
  <si>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</si>
  <si>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</si>
  <si>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</si>
  <si>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</si>
  <si>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</si>
  <si>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</si>
  <si>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</si>
  <si>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</si>
  <si>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</si>
  <si>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</si>
  <si>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</si>
  <si>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</si>
  <si>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</si>
  <si>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</si>
  <si>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</si>
  <si>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</si>
  <si>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</si>
  <si>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</si>
  <si>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</si>
  <si>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</si>
  <si>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</si>
  <si>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</si>
  <si>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</si>
  <si>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</si>
  <si>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</si>
  <si>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</si>
  <si>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</si>
  <si>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</si>
  <si>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</si>
  <si>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</si>
  <si>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</si>
  <si>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</si>
  <si>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</si>
  <si>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</si>
  <si>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</si>
  <si>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</si>
  <si>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</si>
  <si>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</si>
  <si>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</si>
  <si>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</si>
  <si>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</si>
  <si>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</si>
  <si>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</si>
  <si>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</si>
  <si>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</si>
  <si>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</si>
  <si>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</si>
  <si>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</si>
  <si>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</si>
  <si>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</si>
  <si>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</si>
  <si>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</si>
  <si>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</si>
  <si>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</si>
  <si>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</si>
  <si>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</si>
  <si>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</si>
  <si>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</si>
  <si>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</si>
  <si>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</si>
  <si>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</si>
  <si>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</si>
  <si>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</si>
  <si>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</si>
  <si>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</si>
  <si>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</si>
  <si>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</si>
  <si>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</si>
  <si>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</si>
  <si>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</si>
  <si>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</si>
  <si>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</si>
  <si>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</si>
  <si>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</si>
  <si>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</si>
  <si>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</si>
  <si>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</si>
  <si>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</si>
  <si>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</si>
  <si>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</si>
  <si>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</si>
  <si>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</si>
  <si>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</si>
  <si>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</si>
  <si>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</si>
  <si>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</si>
  <si>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</si>
  <si>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</si>
  <si>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</si>
  <si>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</si>
  <si>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</si>
  <si>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</si>
  <si>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</si>
  <si>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</si>
  <si>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</si>
  <si>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</si>
  <si>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</si>
  <si>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</si>
  <si>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</si>
  <si>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</si>
  <si>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</si>
  <si>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</si>
  <si>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</si>
  <si>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</si>
  <si>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</si>
  <si>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</si>
  <si>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</si>
  <si>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</si>
  <si>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</si>
  <si>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</si>
  <si>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</si>
  <si>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</si>
  <si>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</si>
  <si>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</si>
  <si>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</si>
  <si>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</si>
  <si>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</si>
  <si>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</si>
  <si>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</si>
  <si>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</si>
  <si>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</si>
  <si>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</si>
  <si>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</si>
  <si>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</si>
  <si>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</si>
  <si>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</si>
  <si>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</si>
  <si>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</si>
  <si>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</si>
  <si>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</si>
  <si>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</si>
  <si>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</si>
  <si>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</si>
  <si>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</si>
  <si>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</si>
  <si>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</si>
  <si>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</si>
  <si>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</si>
  <si>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</si>
  <si>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</si>
  <si>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</si>
  <si>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</si>
  <si>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</si>
  <si>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</si>
  <si>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</si>
  <si>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</si>
  <si>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</si>
  <si>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</si>
  <si>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</si>
  <si>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</si>
  <si>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</si>
  <si>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</si>
  <si>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</si>
  <si>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</si>
  <si>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</si>
  <si>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</si>
  <si>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</si>
  <si>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</si>
  <si>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</si>
  <si>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</si>
  <si>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</si>
  <si>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</si>
  <si>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</si>
  <si>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</si>
  <si>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</si>
  <si>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</si>
  <si>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</si>
  <si>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</si>
  <si>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</si>
  <si>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</si>
  <si>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</si>
  <si>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</si>
  <si>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</si>
  <si>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</si>
  <si>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</si>
  <si>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</si>
  <si>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</si>
  <si>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</si>
  <si>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</si>
  <si>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</si>
  <si>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</si>
  <si>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</si>
  <si>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</si>
  <si>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</si>
  <si>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</si>
  <si>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</si>
  <si>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</si>
  <si>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</si>
  <si>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</si>
  <si>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</si>
  <si>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</si>
  <si>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</si>
  <si>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</si>
  <si>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</si>
  <si>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</si>
  <si>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</si>
  <si>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</si>
  <si>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</si>
  <si>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</si>
  <si>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</si>
  <si>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</si>
  <si>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</si>
  <si>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</si>
  <si>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</si>
  <si>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</si>
  <si>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</si>
  <si>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</si>
  <si>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</si>
  <si>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</si>
  <si>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</si>
  <si>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</si>
  <si>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</si>
  <si>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</si>
  <si>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</si>
  <si>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</si>
  <si>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</si>
  <si>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</si>
  <si>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</si>
  <si>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</si>
  <si>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</si>
  <si>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</si>
  <si>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</si>
  <si>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</si>
  <si>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</si>
  <si>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</si>
  <si>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</si>
  <si>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</si>
  <si>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</si>
  <si>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</si>
  <si>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</si>
  <si>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</si>
  <si>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</si>
  <si>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</si>
  <si>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</si>
  <si>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</si>
  <si>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</si>
  <si>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</si>
  <si>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</si>
  <si>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</si>
  <si>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</si>
  <si>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</si>
  <si>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</si>
  <si>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</si>
  <si>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</si>
  <si>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</si>
  <si>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</si>
  <si>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</si>
  <si>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</si>
  <si>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</si>
  <si>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</si>
  <si>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</si>
  <si>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</si>
  <si>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</si>
  <si>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</si>
  <si>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</si>
  <si>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</si>
  <si>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</si>
  <si>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</si>
  <si>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</si>
  <si>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</si>
  <si>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</si>
  <si>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</si>
  <si>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</si>
  <si>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</si>
  <si>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</si>
  <si>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</si>
  <si>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</si>
  <si>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</si>
  <si>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</si>
  <si>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</si>
  <si>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</si>
  <si>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</si>
  <si>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</si>
  <si>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</si>
  <si>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</si>
  <si>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</si>
  <si>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</si>
  <si>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</si>
  <si>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</si>
  <si>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</si>
  <si>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</si>
  <si>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</si>
  <si>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</si>
  <si>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</si>
  <si>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</si>
  <si>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</si>
  <si>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</si>
  <si>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</si>
  <si>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</si>
  <si>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</si>
  <si>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</si>
  <si>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</si>
  <si>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</si>
  <si>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</si>
  <si>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</si>
  <si>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</si>
  <si>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</si>
  <si>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</si>
  <si>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</si>
  <si>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</si>
  <si>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</si>
  <si>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</si>
  <si>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</si>
  <si>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</si>
  <si>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</si>
  <si>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</si>
  <si>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</si>
  <si>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</si>
  <si>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</si>
  <si>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</si>
  <si>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</si>
  <si>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</si>
  <si>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</si>
  <si>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</si>
  <si>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</si>
  <si>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</si>
  <si>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</si>
  <si>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</si>
  <si>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</si>
  <si>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</si>
  <si>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</si>
  <si>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</si>
  <si>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</si>
  <si>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</si>
  <si>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</si>
  <si>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</si>
  <si>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</si>
  <si>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</si>
  <si>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</si>
  <si>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</si>
  <si>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</si>
  <si>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</si>
  <si>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</si>
  <si>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</si>
  <si>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</si>
  <si>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</si>
  <si>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</si>
  <si>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</si>
  <si>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</si>
  <si>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</si>
  <si>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</si>
  <si>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</si>
  <si>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</si>
  <si>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</si>
  <si>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</si>
  <si>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</si>
  <si>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</si>
  <si>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</si>
  <si>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</si>
  <si>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</si>
  <si>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</si>
  <si>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</si>
  <si>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</si>
  <si>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</si>
  <si>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</si>
  <si>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</si>
  <si>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</si>
  <si>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</si>
  <si>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</si>
  <si>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</si>
  <si>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</si>
  <si>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</si>
  <si>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</si>
  <si>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</si>
  <si>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</si>
  <si>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</si>
  <si>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</si>
  <si>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</si>
  <si>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</si>
  <si>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</si>
  <si>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</si>
  <si>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</si>
  <si>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</si>
  <si>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</si>
  <si>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</si>
  <si>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</si>
  <si>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</si>
  <si>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</si>
  <si>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</si>
  <si>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</si>
  <si>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</si>
  <si>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</si>
  <si>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</si>
  <si>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</si>
  <si>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</si>
  <si>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</si>
  <si>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</si>
  <si>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</si>
  <si>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</si>
  <si>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</si>
  <si>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</si>
  <si>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</si>
  <si>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</si>
  <si>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</si>
  <si>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</si>
  <si>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</si>
  <si>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</si>
  <si>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</si>
  <si>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</si>
  <si>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</si>
  <si>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</si>
  <si>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</si>
  <si>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</si>
  <si>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</si>
  <si>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</si>
  <si>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</si>
  <si>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</si>
  <si>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</si>
  <si>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</si>
  <si>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</si>
  <si>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</si>
  <si>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</si>
  <si>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</si>
  <si>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</si>
  <si>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</si>
  <si>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</si>
  <si>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</si>
  <si>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</si>
  <si>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</si>
  <si>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</si>
  <si>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</si>
  <si>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</si>
  <si>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</si>
  <si>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</si>
  <si>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</si>
  <si>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</si>
  <si>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</si>
  <si>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</si>
  <si>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</si>
  <si>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</si>
  <si>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</si>
  <si>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</si>
  <si>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</si>
  <si>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</si>
  <si>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</si>
  <si>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</si>
  <si>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</si>
  <si>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</si>
  <si>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</si>
  <si>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</si>
  <si>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</si>
  <si>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</si>
  <si>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</si>
  <si>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</si>
  <si>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</si>
  <si>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</si>
  <si>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</si>
  <si>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</si>
  <si>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</si>
  <si>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</si>
  <si>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</si>
  <si>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</si>
  <si>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</si>
  <si>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</si>
  <si>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</si>
  <si>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</si>
  <si>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</si>
  <si>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</si>
  <si>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</si>
  <si>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</si>
  <si>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</si>
  <si>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</si>
  <si>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</si>
  <si>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</si>
  <si>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</si>
  <si>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</si>
  <si>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</si>
  <si>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</si>
  <si>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</si>
  <si>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</si>
  <si>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</si>
  <si>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</si>
  <si>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</si>
  <si>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</si>
  <si>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</si>
  <si>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</si>
  <si>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</si>
  <si>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</si>
  <si>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</si>
  <si>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</si>
  <si>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</si>
  <si>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</si>
  <si>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</si>
  <si>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</si>
  <si>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</si>
  <si>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</si>
  <si>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</si>
  <si>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</si>
  <si>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</si>
  <si>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</si>
  <si>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</si>
  <si>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</si>
  <si>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</si>
  <si>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</si>
  <si>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</si>
  <si>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</si>
  <si>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</si>
  <si>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</si>
  <si>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</si>
  <si>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</si>
  <si>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</si>
  <si>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</si>
  <si>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</si>
  <si>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</si>
  <si>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</si>
  <si>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</si>
  <si>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</si>
  <si>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</si>
  <si>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</si>
  <si>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</si>
  <si>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</si>
  <si>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</si>
  <si>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</si>
  <si>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</si>
  <si>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</si>
  <si>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</si>
  <si>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</si>
  <si>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</si>
  <si>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</si>
  <si>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</si>
  <si>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</si>
  <si>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</si>
  <si>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</si>
  <si>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</si>
  <si>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</si>
  <si>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</si>
  <si>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</si>
  <si>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</si>
  <si>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</si>
  <si>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</si>
  <si>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</si>
  <si>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</si>
  <si>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</si>
  <si>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</si>
  <si>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</si>
  <si>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</si>
  <si>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</si>
  <si>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</si>
  <si>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</si>
  <si>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</si>
  <si>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</si>
  <si>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</si>
  <si>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</si>
  <si>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</si>
  <si>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</si>
  <si>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</si>
  <si>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</si>
  <si>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</si>
  <si>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</si>
  <si>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</si>
  <si>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</si>
  <si>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</si>
  <si>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</si>
  <si>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</si>
  <si>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</si>
  <si>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</si>
  <si>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</si>
  <si>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</si>
  <si>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</si>
  <si>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</si>
  <si>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</si>
  <si>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</si>
  <si>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</si>
  <si>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</si>
  <si>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</si>
  <si>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</si>
  <si>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</si>
  <si>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</si>
  <si>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</si>
  <si>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</si>
  <si>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</si>
  <si>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</si>
  <si>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</si>
  <si>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</si>
  <si>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</si>
  <si>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</si>
  <si>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</si>
  <si>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</si>
  <si>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</si>
  <si>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</si>
  <si>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</si>
  <si>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</si>
  <si>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</si>
  <si>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</si>
  <si>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</si>
  <si>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</si>
  <si>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</si>
  <si>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</si>
  <si>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</si>
  <si>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</si>
  <si>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</si>
  <si>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</si>
  <si>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</si>
  <si>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</si>
  <si>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</si>
  <si>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</si>
  <si>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</si>
  <si>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</si>
  <si>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</si>
  <si>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</si>
  <si>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</si>
  <si>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</si>
  <si>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</si>
  <si>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</si>
  <si>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</si>
  <si>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</si>
  <si>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</si>
  <si>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</si>
  <si>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</si>
  <si>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</si>
  <si>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</si>
  <si>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</si>
  <si>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</si>
  <si>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</si>
  <si>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</si>
  <si>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</si>
  <si>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</si>
  <si>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</si>
  <si>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</si>
  <si>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</si>
  <si>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</si>
  <si>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</si>
  <si>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</si>
  <si>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</si>
  <si>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</si>
  <si>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</si>
  <si>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</si>
  <si>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</si>
  <si>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</si>
  <si>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</si>
  <si>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</si>
  <si>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</si>
  <si>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</si>
  <si>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</si>
  <si>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</si>
  <si>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</si>
  <si>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</si>
  <si>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</si>
  <si>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</si>
  <si>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</si>
  <si>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</si>
  <si>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</si>
  <si>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</si>
  <si>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</si>
  <si>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</si>
  <si>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</si>
  <si>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</si>
  <si>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</si>
  <si>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</si>
  <si>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</si>
  <si>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</si>
  <si>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</si>
  <si>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</si>
  <si>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</si>
  <si>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</si>
  <si>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</si>
  <si>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</si>
  <si>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</si>
  <si>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</si>
  <si>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</si>
  <si>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</si>
  <si>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</si>
  <si>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</si>
  <si>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</si>
  <si>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</si>
  <si>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</si>
  <si>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</si>
  <si>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</si>
  <si>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</si>
  <si>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</si>
  <si>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</si>
  <si>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</si>
  <si>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</si>
  <si>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</si>
  <si>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</si>
  <si>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</si>
  <si>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</si>
  <si>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</si>
  <si>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</si>
  <si>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</si>
  <si>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</si>
  <si>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</si>
  <si>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</si>
  <si>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</si>
  <si>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</si>
  <si>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</si>
  <si>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</si>
  <si>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</si>
  <si>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</si>
  <si>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</si>
  <si>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</si>
  <si>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</si>
  <si>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</si>
  <si>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</si>
  <si>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</si>
  <si>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</si>
  <si>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</si>
  <si>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</si>
  <si>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</si>
  <si>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</si>
  <si>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</si>
  <si>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</si>
  <si>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</si>
  <si>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</si>
  <si>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</si>
  <si>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</si>
  <si>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</si>
  <si>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</si>
  <si>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</si>
  <si>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</si>
  <si>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</si>
  <si>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</si>
  <si>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</si>
  <si>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</si>
  <si>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</si>
  <si>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</si>
  <si>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</si>
  <si>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</si>
  <si>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</si>
  <si>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</si>
  <si>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</si>
  <si>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</si>
  <si>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</si>
  <si>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</si>
  <si>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</si>
  <si>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</si>
  <si>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</si>
  <si>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</si>
  <si>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</si>
  <si>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</si>
  <si>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</si>
  <si>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</si>
  <si>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</si>
  <si>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</si>
  <si>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</si>
  <si>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</si>
  <si>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</si>
  <si>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</si>
  <si>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</si>
  <si>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</si>
  <si>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</si>
  <si>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</si>
  <si>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</si>
  <si>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</si>
  <si>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</si>
  <si>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</si>
  <si>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</si>
  <si>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</si>
  <si>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</si>
  <si>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</si>
  <si>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</si>
  <si>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</si>
  <si>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</si>
  <si>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</si>
  <si>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</si>
  <si>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</si>
  <si>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</si>
  <si>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</si>
  <si>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</si>
  <si>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</si>
  <si>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</si>
  <si>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</si>
  <si>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</si>
  <si>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</si>
  <si>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</si>
  <si>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</si>
  <si>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</si>
  <si>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</si>
  <si>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</si>
  <si>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</si>
  <si>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</si>
  <si>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</si>
  <si>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</si>
  <si>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</si>
  <si>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</si>
  <si>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</si>
  <si>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</si>
  <si>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</si>
  <si>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</si>
  <si>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</si>
  <si>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</si>
  <si>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</si>
  <si>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</si>
  <si>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</si>
  <si>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</si>
  <si>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</si>
  <si>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</si>
  <si>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</si>
  <si>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</si>
  <si>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</si>
  <si>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</si>
  <si>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</si>
  <si>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</si>
  <si>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</si>
  <si>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</si>
  <si>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</si>
  <si>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</si>
  <si>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</si>
  <si>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</si>
  <si>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</si>
  <si>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</si>
  <si>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</si>
  <si>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</si>
  <si>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</si>
  <si>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</si>
  <si>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</si>
  <si>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</si>
  <si>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</si>
  <si>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</si>
  <si>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</si>
  <si>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</si>
  <si>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</si>
  <si>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</si>
  <si>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</si>
  <si>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</si>
  <si>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</si>
  <si>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</si>
  <si>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</si>
  <si>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</si>
  <si>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</si>
  <si>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</si>
  <si>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</si>
  <si>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</si>
  <si>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</si>
  <si>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</si>
  <si>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</si>
  <si>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</si>
  <si>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</si>
  <si>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</si>
  <si>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</si>
  <si>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</si>
  <si>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</si>
  <si>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</si>
  <si>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</si>
  <si>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</si>
  <si>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</si>
  <si>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</si>
  <si>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</si>
  <si>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</si>
  <si>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</si>
  <si>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</si>
  <si>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</si>
  <si>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</si>
  <si>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</si>
  <si>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</si>
  <si>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</si>
  <si>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</si>
  <si>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</si>
  <si>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</si>
  <si>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</si>
  <si>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</si>
  <si>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</si>
  <si>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</si>
  <si>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</si>
  <si>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</si>
  <si>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</si>
  <si>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</si>
  <si>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</si>
  <si>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</si>
  <si>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</si>
  <si>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</si>
  <si>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</si>
  <si>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</si>
  <si>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</si>
  <si>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</si>
  <si>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</si>
  <si>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</si>
  <si>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</si>
  <si>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</si>
  <si>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</si>
  <si>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</si>
  <si>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</si>
  <si>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</si>
  <si>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</si>
  <si>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</si>
  <si>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</si>
  <si>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</si>
  <si>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</si>
  <si>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</si>
  <si>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</si>
  <si>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</si>
  <si>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</si>
  <si>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</si>
  <si>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</si>
  <si>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</si>
  <si>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</si>
  <si>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</si>
  <si>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</si>
  <si>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</si>
  <si>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</si>
  <si>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</si>
  <si>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</si>
  <si>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</si>
  <si>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</si>
  <si>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</si>
  <si>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</si>
  <si>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</si>
  <si>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</si>
  <si>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</si>
  <si>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</si>
  <si>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</si>
  <si>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</si>
  <si>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</si>
  <si>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</si>
  <si>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</si>
  <si>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</si>
  <si>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</si>
  <si>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</si>
  <si>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</si>
  <si>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</si>
  <si>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</si>
  <si>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</si>
  <si>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</si>
  <si>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</si>
  <si>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</si>
  <si>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</si>
  <si>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</si>
  <si>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</si>
  <si>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</si>
  <si>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</si>
  <si>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</si>
  <si>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</si>
  <si>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</si>
  <si>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</si>
  <si>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</si>
  <si>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</si>
  <si>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</si>
  <si>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</si>
  <si>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</si>
  <si>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</si>
  <si>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</si>
  <si>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</si>
  <si>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</si>
  <si>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</si>
  <si>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</si>
  <si>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</si>
  <si>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</si>
  <si>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</si>
  <si>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</si>
  <si>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</si>
  <si>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</si>
  <si>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</si>
  <si>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</si>
  <si>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</si>
  <si>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</si>
  <si>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</si>
  <si>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</si>
  <si>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</si>
  <si>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</si>
  <si>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</si>
  <si>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</si>
  <si>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</si>
  <si>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</si>
  <si>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</si>
  <si>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</si>
  <si>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</si>
  <si>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</si>
  <si>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</si>
  <si>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</si>
  <si>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</si>
  <si>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</si>
  <si>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</si>
  <si>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</si>
  <si>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</si>
  <si>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</si>
  <si>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</si>
  <si>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</si>
  <si>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</si>
  <si>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</si>
  <si>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</si>
  <si>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</si>
  <si>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</si>
  <si>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</si>
  <si>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</si>
  <si>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</si>
  <si>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</si>
  <si>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</si>
  <si>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</si>
  <si>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</si>
  <si>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</si>
  <si>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</si>
  <si>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</si>
  <si>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</si>
  <si>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</si>
  <si>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</si>
  <si>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</si>
  <si>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</si>
  <si>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</si>
  <si>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</si>
  <si>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</si>
  <si>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</si>
  <si>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</si>
  <si>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</si>
  <si>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</si>
  <si>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</si>
  <si>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</si>
  <si>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</si>
  <si>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</si>
  <si>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</si>
  <si>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</si>
  <si>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</si>
  <si>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</si>
  <si>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</si>
  <si>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</si>
  <si>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</si>
  <si>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</si>
  <si>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</si>
  <si>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</si>
  <si>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</si>
  <si>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</si>
  <si>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</si>
  <si>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</si>
  <si>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</si>
  <si>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</si>
  <si>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</si>
  <si>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</si>
  <si>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</si>
  <si>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</si>
  <si>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</si>
  <si>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</si>
  <si>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</si>
  <si>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</si>
  <si>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</si>
  <si>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</si>
  <si>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</si>
  <si>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</si>
  <si>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</si>
  <si>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</si>
  <si>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</si>
  <si>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</si>
  <si>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</si>
  <si>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</si>
  <si>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</si>
  <si>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</si>
  <si>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</si>
  <si>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</si>
  <si>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</si>
  <si>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</si>
  <si>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</si>
  <si>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</si>
  <si>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</si>
  <si>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</si>
  <si>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</si>
  <si>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</si>
  <si>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</si>
  <si>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</si>
  <si>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</si>
  <si>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</si>
  <si>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</si>
  <si>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</si>
  <si>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</si>
  <si>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</si>
  <si>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</si>
  <si>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</si>
  <si>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</si>
  <si>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</si>
  <si>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</si>
  <si>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</si>
  <si>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</si>
  <si>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</si>
  <si>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</si>
  <si>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</si>
  <si>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</si>
  <si>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</si>
  <si>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</si>
  <si>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</si>
  <si>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</si>
  <si>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</si>
  <si>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</si>
  <si>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</si>
  <si>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</si>
  <si>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</si>
  <si>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</si>
  <si>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</si>
  <si>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</si>
  <si>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</si>
  <si>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</si>
  <si>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</si>
  <si>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</si>
  <si>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</si>
  <si>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</si>
  <si>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</si>
  <si>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</si>
  <si>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</si>
  <si>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</si>
  <si>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</si>
  <si>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</si>
  <si>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</si>
  <si>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</si>
  <si>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</si>
  <si>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</si>
  <si>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</si>
  <si>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</si>
  <si>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</si>
  <si>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</si>
  <si>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</si>
  <si>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</si>
  <si>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</si>
  <si>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</si>
  <si>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</si>
  <si>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</si>
  <si>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</si>
  <si>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</si>
  <si>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</si>
  <si>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</si>
  <si>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</si>
  <si>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</si>
  <si>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</si>
  <si>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</si>
  <si>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</si>
  <si>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</si>
  <si>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</si>
  <si>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</si>
  <si>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</si>
  <si>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</si>
  <si>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</si>
  <si>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</si>
  <si>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</si>
  <si>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</si>
  <si>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</si>
  <si>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</si>
  <si>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</si>
  <si>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</si>
  <si>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</si>
  <si>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</si>
  <si>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</si>
  <si>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</si>
  <si>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</si>
  <si>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</si>
  <si>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</si>
  <si>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</si>
  <si>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</si>
  <si>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</si>
  <si>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</si>
  <si>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</si>
  <si>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</si>
  <si>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</si>
  <si>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</si>
  <si>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</si>
  <si>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</si>
  <si>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</si>
  <si>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</si>
  <si>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</si>
  <si>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</si>
  <si>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</si>
  <si>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</si>
  <si>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</si>
  <si>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</si>
  <si>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</si>
  <si>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</si>
  <si>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</si>
  <si>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</si>
  <si>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</si>
  <si>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</si>
  <si>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</si>
  <si>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</si>
  <si>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</si>
  <si>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</si>
  <si>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</si>
  <si>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</si>
  <si>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</si>
  <si>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</si>
  <si>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</si>
  <si>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</si>
  <si>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</si>
  <si>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</si>
  <si>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</si>
  <si>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</si>
  <si>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</si>
  <si>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</si>
  <si>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</si>
  <si>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</si>
  <si>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</si>
  <si>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</si>
  <si>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</si>
  <si>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</si>
  <si>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</si>
  <si>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</si>
  <si>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</si>
  <si>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</si>
  <si>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</si>
  <si>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</si>
  <si>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</si>
  <si>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</si>
  <si>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</si>
  <si>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</si>
  <si>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</si>
  <si>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</si>
  <si>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</si>
  <si>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</si>
  <si>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</si>
  <si>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</si>
  <si>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</si>
  <si>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</si>
  <si>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</si>
  <si>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</si>
  <si>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</si>
  <si>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</si>
  <si>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</si>
  <si>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</si>
  <si>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</si>
  <si>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</si>
  <si>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</si>
  <si>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</si>
  <si>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</si>
  <si>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</si>
  <si>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</si>
  <si>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</si>
  <si>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</si>
  <si>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</si>
  <si>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</si>
  <si>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</si>
  <si>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</si>
  <si>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</si>
  <si>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</si>
  <si>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</si>
  <si>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</si>
  <si>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</si>
  <si>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</si>
  <si>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</si>
  <si>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</si>
  <si>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</si>
  <si>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</si>
  <si>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</si>
  <si>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</si>
  <si>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</si>
  <si>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</si>
  <si>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</si>
  <si>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</si>
  <si>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</si>
  <si>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</si>
  <si>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</si>
  <si>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</si>
  <si>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</si>
  <si>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</si>
  <si>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</si>
  <si>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</si>
  <si>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</si>
  <si>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</si>
  <si>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</si>
  <si>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</si>
  <si>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</si>
  <si>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</si>
  <si>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</si>
  <si>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</si>
  <si>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</si>
  <si>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</si>
  <si>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</si>
  <si>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</si>
  <si>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</si>
  <si>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</si>
  <si>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</si>
  <si>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</si>
  <si>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</si>
  <si>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</si>
  <si>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</si>
  <si>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</si>
  <si>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</si>
  <si>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</si>
  <si>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</si>
  <si>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</si>
  <si>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</si>
  <si>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</si>
  <si>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</si>
  <si>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</si>
  <si>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</si>
  <si>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</si>
  <si>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</si>
  <si>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</si>
  <si>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</si>
  <si>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</si>
  <si>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</si>
  <si>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</si>
  <si>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</si>
  <si>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</si>
  <si>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</si>
  <si>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</si>
  <si>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</si>
  <si>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</si>
  <si>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</si>
  <si>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</si>
  <si>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</si>
  <si>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</si>
  <si>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</si>
  <si>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</si>
  <si>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</si>
  <si>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</si>
  <si>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</si>
  <si>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</si>
  <si>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</si>
  <si>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</si>
  <si>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</si>
  <si>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</si>
  <si>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</si>
  <si>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</si>
  <si>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</si>
  <si>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</si>
  <si>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</si>
  <si>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</si>
  <si>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</si>
  <si>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</si>
  <si>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</si>
  <si>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</si>
  <si>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</si>
  <si>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</si>
  <si>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</si>
  <si>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</si>
  <si>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</si>
  <si>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</si>
  <si>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</si>
  <si>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</si>
  <si>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</si>
  <si>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</si>
  <si>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</si>
  <si>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</si>
  <si>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</si>
  <si>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</si>
  <si>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</si>
  <si>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</si>
  <si>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</si>
  <si>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</si>
  <si>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</si>
  <si>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</si>
  <si>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</si>
  <si>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</si>
  <si>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</si>
  <si>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</si>
  <si>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</si>
  <si>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</si>
  <si>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</si>
  <si>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</si>
  <si>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</si>
  <si>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</si>
  <si>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</si>
  <si>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</si>
  <si>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</si>
  <si>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</si>
  <si>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</si>
  <si>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</si>
  <si>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</si>
  <si>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</si>
  <si>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</si>
  <si>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</si>
  <si>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</si>
  <si>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</si>
  <si>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</si>
  <si>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</si>
  <si>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</si>
  <si>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</si>
  <si>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</si>
  <si>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</si>
  <si>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</si>
  <si>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</si>
  <si>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</si>
  <si>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</si>
  <si>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</si>
  <si>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</si>
  <si>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</si>
  <si>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</si>
  <si>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</si>
  <si>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</si>
  <si>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</si>
  <si>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</si>
  <si>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</si>
  <si>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</si>
  <si>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</si>
  <si>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</si>
  <si>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</si>
  <si>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</si>
  <si>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</si>
  <si>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</si>
  <si>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</si>
  <si>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</si>
  <si>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</si>
  <si>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</si>
  <si>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</si>
  <si>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</si>
  <si>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</si>
  <si>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</si>
  <si>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</si>
  <si>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</si>
  <si>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</si>
  <si>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</si>
  <si>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</si>
  <si>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</si>
  <si>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</si>
  <si>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</si>
  <si>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</si>
  <si>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</si>
  <si>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</si>
  <si>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</si>
  <si>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</si>
  <si>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</si>
  <si>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</si>
  <si>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</si>
  <si>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</si>
  <si>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</si>
  <si>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</si>
  <si>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</si>
  <si>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</si>
  <si>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</si>
  <si>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</si>
  <si>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</si>
  <si>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</si>
  <si>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</si>
  <si>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</si>
  <si>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</si>
  <si>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</si>
  <si>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</si>
  <si>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</si>
  <si>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</si>
  <si>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</si>
  <si>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</si>
  <si>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</si>
  <si>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</si>
  <si>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</si>
  <si>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</si>
  <si>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</si>
  <si>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</si>
  <si>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</si>
  <si>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</si>
  <si>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</si>
  <si>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</si>
  <si>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</si>
  <si>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</si>
  <si>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</si>
  <si>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</si>
  <si>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</si>
  <si>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</si>
  <si>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</si>
  <si>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</si>
  <si>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</si>
  <si>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</si>
  <si>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</si>
  <si>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</si>
  <si>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</si>
  <si>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</si>
  <si>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</si>
  <si>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</si>
  <si>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</si>
  <si>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</si>
  <si>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</si>
  <si>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</si>
  <si>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</si>
  <si>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</si>
  <si>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</si>
  <si>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</si>
  <si>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</si>
  <si>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</si>
  <si>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</si>
  <si>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</si>
  <si>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</si>
  <si>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</si>
  <si>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</si>
  <si>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</si>
  <si>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</si>
  <si>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</si>
  <si>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</si>
  <si>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</si>
  <si>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</si>
  <si>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</si>
  <si>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</si>
  <si>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</si>
  <si>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</si>
  <si>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</si>
  <si>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</si>
  <si>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</si>
  <si>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</si>
  <si>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</si>
  <si>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</si>
  <si>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</si>
  <si>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</si>
  <si>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</si>
  <si>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</si>
  <si>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</si>
  <si>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</si>
  <si>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</si>
  <si>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</si>
  <si>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</si>
  <si>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</si>
  <si>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</si>
  <si>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</si>
  <si>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</si>
  <si>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</si>
  <si>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</si>
  <si>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</si>
  <si>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</si>
  <si>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</si>
  <si>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</si>
  <si>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</si>
  <si>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</si>
  <si>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</si>
  <si>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</si>
  <si>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</si>
  <si>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</si>
  <si>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</si>
  <si>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</si>
  <si>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</si>
  <si>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</si>
  <si>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</si>
  <si>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</si>
  <si>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</si>
  <si>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</si>
  <si>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</si>
  <si>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</si>
  <si>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</si>
  <si>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</si>
  <si>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</si>
  <si>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</si>
  <si>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</si>
  <si>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</si>
  <si>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</si>
  <si>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</si>
  <si>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</si>
  <si>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</si>
  <si>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</si>
  <si>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</si>
  <si>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</si>
  <si>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</si>
  <si>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</si>
  <si>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</si>
  <si>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</si>
  <si>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</si>
  <si>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</si>
  <si>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</si>
  <si>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</si>
  <si>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</si>
  <si>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</si>
  <si>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</si>
  <si>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</si>
  <si>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</si>
  <si>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</si>
  <si>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</si>
  <si>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</si>
  <si>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</si>
  <si>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</si>
  <si>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</si>
  <si>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</si>
  <si>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</si>
  <si>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</si>
  <si>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</si>
  <si>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</si>
  <si>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</si>
  <si>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</si>
  <si>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</si>
  <si>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</si>
  <si>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</si>
  <si>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</si>
  <si>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</si>
  <si>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</si>
  <si>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</si>
  <si>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</si>
  <si>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</si>
  <si>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</si>
  <si>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</si>
  <si>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</si>
  <si>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</si>
  <si>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</si>
  <si>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</si>
  <si>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</si>
  <si>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</si>
  <si>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</si>
  <si>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</si>
  <si>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</si>
  <si>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</si>
  <si>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</si>
  <si>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</si>
  <si>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</si>
  <si>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</si>
  <si>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</si>
  <si>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</si>
  <si>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</si>
  <si>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</si>
  <si>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</si>
  <si>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</si>
  <si>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</si>
  <si>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</si>
  <si>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</si>
  <si>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</si>
  <si>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</si>
  <si>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</si>
  <si>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</si>
  <si>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</si>
  <si>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</si>
  <si>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</si>
  <si>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</si>
  <si>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</si>
  <si>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</si>
  <si>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</si>
  <si>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</si>
  <si>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</si>
  <si>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</si>
  <si>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</si>
  <si>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</si>
  <si>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</si>
  <si>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</si>
  <si>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</si>
  <si>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</si>
  <si>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</si>
  <si>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</si>
  <si>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</si>
  <si>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</si>
  <si>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</si>
  <si>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</si>
  <si>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</si>
  <si>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</si>
  <si>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</si>
  <si>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</si>
  <si>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</si>
  <si>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</si>
  <si>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</si>
  <si>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</si>
  <si>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</si>
  <si>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</si>
  <si>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</si>
  <si>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</si>
  <si>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</si>
  <si>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</si>
  <si>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</si>
  <si>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</si>
  <si>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</si>
  <si>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</si>
  <si>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</si>
  <si>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</si>
  <si>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</si>
  <si>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</si>
  <si>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</si>
  <si>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</si>
  <si>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</si>
  <si>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</si>
  <si>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</si>
  <si>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</si>
  <si>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</si>
  <si>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</si>
  <si>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</si>
  <si>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</si>
  <si>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</si>
  <si>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</si>
  <si>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</si>
  <si>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</si>
  <si>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</si>
  <si>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</si>
  <si>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</si>
  <si>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</si>
  <si>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</si>
  <si>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</si>
  <si>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</si>
  <si>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</si>
  <si>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</si>
  <si>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</si>
  <si>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</si>
  <si>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</si>
  <si>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</si>
  <si>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</si>
  <si>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</si>
  <si>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</si>
  <si>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</si>
  <si>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</si>
  <si>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</si>
  <si>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</si>
  <si>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</si>
  <si>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</si>
  <si>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</si>
  <si>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</si>
  <si>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</si>
  <si>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</si>
  <si>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</si>
  <si>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</si>
  <si>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</si>
  <si>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</si>
  <si>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</si>
  <si>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</si>
  <si>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</si>
  <si>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</si>
  <si>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</si>
  <si>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</si>
  <si>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</si>
  <si>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</si>
  <si>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</si>
  <si>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</si>
  <si>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</si>
  <si>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</si>
  <si>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</si>
  <si>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</si>
  <si>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</si>
  <si>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</si>
  <si>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</si>
  <si>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</si>
  <si>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</si>
  <si>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</si>
  <si>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</si>
  <si>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</si>
  <si>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</si>
  <si>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</si>
  <si>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</si>
  <si>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</si>
  <si>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</si>
  <si>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</si>
  <si>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</si>
  <si>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</si>
  <si>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</si>
  <si>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</si>
  <si>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</si>
  <si>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</si>
  <si>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</si>
  <si>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</si>
  <si>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</si>
  <si>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</si>
  <si>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</si>
  <si>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</si>
  <si>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</si>
  <si>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</si>
  <si>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</si>
  <si>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</si>
  <si>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</si>
  <si>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</si>
  <si>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</si>
  <si>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</si>
  <si>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</si>
  <si>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</si>
  <si>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</si>
  <si>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</si>
  <si>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</si>
  <si>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</si>
  <si>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</si>
  <si>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</si>
  <si>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</si>
  <si>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</si>
  <si>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</si>
  <si>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</si>
  <si>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</si>
  <si>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</si>
  <si>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</si>
  <si>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</si>
  <si>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</si>
  <si>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</si>
  <si>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</si>
  <si>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</si>
  <si>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</si>
  <si>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</si>
  <si>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</si>
  <si>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</si>
  <si>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</si>
  <si>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</si>
  <si>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</si>
  <si>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</si>
  <si>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</si>
  <si>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</si>
  <si>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</si>
  <si>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</si>
  <si>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</si>
  <si>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</si>
  <si>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</si>
  <si>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</si>
  <si>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</si>
  <si>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</si>
  <si>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</si>
  <si>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</si>
  <si>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</si>
  <si>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</si>
  <si>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</si>
  <si>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</si>
  <si>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</si>
  <si>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</si>
  <si>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</si>
  <si>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</si>
  <si>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</si>
  <si>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</si>
  <si>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</si>
  <si>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</si>
  <si>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</si>
  <si>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</si>
  <si>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</si>
  <si>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</si>
  <si>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</si>
  <si>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</si>
  <si>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</si>
  <si>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</si>
  <si>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</si>
  <si>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</si>
  <si>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</si>
  <si>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</si>
  <si>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</si>
  <si>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</si>
  <si>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</si>
  <si>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</si>
  <si>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</si>
  <si>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</si>
  <si>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</si>
  <si>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</si>
  <si>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</si>
  <si>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</si>
  <si>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</si>
  <si>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</si>
  <si>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</si>
  <si>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</si>
  <si>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</si>
  <si>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</si>
  <si>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</si>
  <si>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</si>
  <si>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</si>
  <si>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</si>
  <si>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</si>
  <si>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</si>
  <si>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</si>
  <si>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</si>
  <si>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</si>
  <si>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</si>
  <si>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</si>
  <si>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</si>
  <si>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</si>
  <si>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</si>
  <si>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</si>
  <si>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</si>
  <si>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</si>
  <si>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</si>
  <si>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</si>
  <si>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</si>
  <si>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</si>
  <si>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</si>
  <si>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</si>
  <si>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</si>
  <si>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</si>
  <si>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</si>
  <si>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</si>
  <si>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</si>
  <si>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</si>
  <si>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</si>
  <si>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</si>
  <si>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</si>
  <si>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</si>
  <si>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</si>
  <si>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</si>
  <si>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</si>
  <si>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</si>
  <si>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</si>
  <si>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</si>
  <si>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</si>
  <si>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</si>
  <si>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</si>
  <si>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</si>
  <si>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</si>
  <si>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</si>
  <si>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</si>
  <si>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</si>
  <si>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</si>
  <si>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</si>
  <si>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</si>
  <si>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</si>
  <si>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</si>
  <si>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</si>
  <si>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</si>
  <si>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</si>
  <si>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</si>
  <si>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</si>
  <si>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</si>
  <si>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</si>
  <si>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</si>
  <si>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</si>
  <si>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</si>
  <si>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</si>
  <si>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</si>
  <si>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</si>
  <si>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</si>
  <si>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</si>
  <si>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</si>
  <si>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</si>
  <si>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</si>
  <si>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</si>
  <si>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</si>
  <si>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</si>
  <si>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</si>
  <si>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</si>
  <si>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</si>
  <si>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</si>
  <si>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</si>
  <si>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</si>
  <si>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</si>
  <si>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</si>
  <si>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</si>
  <si>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</si>
  <si>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</si>
  <si>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</si>
  <si>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</si>
  <si>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</si>
  <si>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</si>
  <si>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</si>
  <si>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</si>
  <si>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</si>
  <si>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</si>
  <si>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</si>
  <si>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</si>
  <si>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</si>
  <si>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</si>
  <si>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</si>
  <si>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</si>
  <si>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</si>
  <si>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</si>
  <si>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</si>
  <si>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</si>
  <si>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</si>
  <si>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</si>
  <si>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</si>
  <si>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</si>
  <si>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</si>
  <si>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</si>
  <si>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</si>
  <si>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</si>
  <si>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</si>
  <si>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</si>
  <si>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</si>
  <si>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</si>
  <si>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</si>
  <si>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</si>
  <si>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</si>
  <si>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</si>
  <si>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</si>
  <si>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</si>
  <si>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</si>
  <si>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</si>
  <si>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</si>
  <si>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</si>
  <si>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</si>
  <si>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</si>
  <si>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</si>
  <si>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</si>
  <si>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</si>
  <si>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</si>
  <si>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</si>
  <si>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</si>
  <si>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</si>
  <si>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</si>
  <si>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</si>
  <si>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</si>
  <si>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</si>
  <si>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</si>
  <si>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</si>
  <si>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</si>
  <si>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</si>
  <si>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</si>
  <si>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</si>
  <si>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</si>
  <si>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</si>
  <si>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</si>
  <si>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</si>
  <si>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</si>
  <si>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</si>
  <si>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</si>
  <si>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</si>
  <si>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</si>
  <si>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</si>
  <si>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</si>
  <si>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</si>
  <si>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</si>
  <si>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</si>
  <si>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</si>
  <si>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</si>
  <si>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</si>
  <si>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</si>
  <si>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</si>
  <si>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</si>
  <si>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</si>
  <si>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</si>
  <si>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</si>
  <si>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</si>
  <si>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</si>
  <si>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</si>
  <si>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</si>
  <si>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</si>
  <si>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</si>
  <si>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</si>
  <si>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</si>
  <si>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</si>
  <si>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</si>
  <si>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</si>
  <si>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</si>
  <si>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</si>
  <si>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</si>
  <si>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</si>
  <si>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</si>
  <si>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</si>
  <si>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</si>
  <si>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</si>
  <si>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</si>
  <si>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</si>
  <si>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</si>
  <si>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</si>
  <si>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</si>
  <si>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</si>
  <si>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</si>
  <si>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</si>
  <si>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</si>
  <si>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</si>
  <si>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</si>
  <si>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</si>
  <si>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</si>
  <si>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</si>
  <si>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</si>
  <si>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</si>
  <si>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</si>
  <si>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</si>
  <si>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</si>
  <si>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</si>
  <si>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</si>
  <si>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</si>
  <si>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</si>
  <si>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</si>
  <si>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</si>
  <si>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</si>
  <si>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</si>
  <si>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</si>
  <si>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</si>
  <si>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</si>
  <si>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</si>
  <si>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</si>
  <si>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</si>
  <si>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</si>
  <si>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</si>
  <si>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</si>
  <si>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</si>
  <si>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</si>
  <si>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</si>
  <si>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</si>
  <si>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</si>
  <si>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</si>
  <si>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</si>
  <si>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</si>
  <si>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</si>
  <si>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</si>
  <si>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</si>
  <si>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</si>
  <si>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</si>
  <si>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</si>
  <si>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</si>
  <si>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</si>
  <si>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</si>
  <si>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</si>
  <si>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</si>
  <si>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</si>
  <si>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</si>
  <si>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</si>
  <si>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</si>
  <si>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</si>
  <si>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</si>
  <si>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</si>
  <si>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</si>
  <si>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</si>
  <si>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</si>
  <si>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</si>
  <si>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</si>
  <si>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</si>
  <si>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</si>
  <si>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</si>
  <si>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</si>
  <si>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</si>
  <si>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</si>
  <si>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</si>
  <si>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</si>
  <si>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</si>
  <si>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</si>
  <si>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</si>
  <si>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</si>
  <si>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</si>
  <si>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</si>
  <si>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</si>
  <si>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</si>
  <si>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</si>
  <si>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</si>
  <si>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</si>
  <si>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</si>
  <si>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</si>
  <si>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</si>
  <si>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</si>
  <si>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</si>
  <si>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</si>
  <si>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</si>
  <si>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</si>
  <si>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</si>
  <si>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</si>
  <si>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</si>
  <si>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</si>
  <si>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</si>
  <si>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</si>
  <si>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</si>
  <si>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</si>
  <si>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</si>
  <si>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</si>
  <si>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</si>
  <si>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</si>
  <si>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</si>
  <si>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</si>
  <si>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</si>
  <si>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</si>
  <si>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</si>
  <si>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</si>
  <si>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</si>
  <si>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</si>
  <si>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</si>
  <si>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</si>
  <si>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</si>
  <si>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</si>
  <si>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</si>
  <si>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</si>
  <si>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</si>
  <si>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</si>
  <si>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</si>
  <si>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</si>
  <si>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</si>
  <si>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</si>
  <si>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</si>
  <si>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</si>
  <si>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</si>
  <si>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</si>
  <si>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</si>
  <si>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</si>
  <si>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</si>
  <si>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</si>
  <si>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</si>
  <si>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</si>
  <si>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</si>
  <si>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</si>
  <si>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</si>
  <si>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</si>
  <si>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</si>
  <si>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</si>
  <si>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</si>
  <si>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</si>
  <si>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</si>
  <si>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</si>
  <si>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</si>
  <si>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</si>
  <si>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</si>
  <si>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</si>
  <si>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</si>
  <si>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</si>
  <si>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</si>
  <si>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</si>
  <si>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</si>
  <si>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</si>
  <si>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</si>
  <si>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</si>
  <si>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</si>
  <si>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</si>
  <si>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</si>
  <si>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</si>
  <si>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</si>
  <si>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</si>
  <si>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</si>
  <si>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</si>
  <si>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</si>
  <si>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</si>
  <si>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</si>
  <si>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</si>
  <si>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</si>
  <si>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</si>
  <si>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</si>
  <si>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</si>
  <si>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</si>
  <si>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</si>
  <si>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</si>
  <si>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</si>
  <si>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</si>
  <si>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</si>
  <si>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</si>
  <si>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</si>
  <si>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</si>
  <si>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</si>
  <si>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</si>
  <si>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</si>
  <si>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</si>
  <si>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</si>
  <si>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</si>
  <si>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</si>
  <si>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</si>
  <si>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</si>
  <si>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</si>
  <si>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</si>
  <si>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</si>
  <si>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</si>
  <si>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</si>
  <si>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</si>
  <si>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</si>
  <si>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</si>
  <si>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</si>
  <si>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</si>
  <si>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</si>
  <si>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</si>
  <si>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</si>
  <si>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</si>
  <si>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</si>
  <si>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</si>
  <si>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</si>
  <si>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</si>
  <si>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</si>
  <si>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</si>
  <si>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</si>
  <si>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</si>
  <si>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</si>
  <si>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</si>
  <si>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</si>
  <si>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</si>
  <si>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</si>
  <si>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</si>
  <si>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</si>
  <si>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</si>
  <si>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</si>
  <si>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</si>
  <si>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</si>
  <si>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</si>
  <si>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</si>
  <si>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</si>
  <si>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</si>
  <si>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</si>
  <si>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</si>
  <si>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</si>
  <si>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</si>
  <si>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</si>
  <si>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</si>
  <si>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</si>
  <si>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</si>
  <si>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</si>
  <si>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</si>
  <si>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</si>
  <si>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</si>
  <si>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</si>
  <si>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</si>
  <si>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</si>
  <si>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</si>
  <si>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</si>
  <si>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</si>
  <si>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</si>
  <si>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</si>
  <si>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</si>
  <si>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</si>
  <si>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</si>
  <si>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</si>
  <si>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</si>
  <si>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</si>
  <si>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</si>
  <si>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</si>
  <si>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</si>
  <si>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</si>
  <si>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</si>
  <si>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</si>
  <si>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</si>
  <si>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</si>
  <si>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</si>
  <si>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</si>
  <si>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</si>
  <si>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</si>
  <si>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</si>
  <si>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</si>
  <si>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</si>
  <si>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</si>
  <si>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</si>
  <si>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</si>
  <si>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</si>
  <si>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</si>
  <si>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</si>
  <si>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</si>
  <si>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</si>
  <si>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</si>
  <si>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</si>
  <si>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</si>
  <si>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</si>
  <si>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</si>
  <si>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</si>
  <si>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</si>
  <si>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</si>
  <si>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</si>
  <si>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</si>
  <si>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</si>
  <si>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</si>
  <si>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</si>
  <si>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</si>
  <si>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</si>
  <si>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</si>
  <si>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</si>
  <si>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</si>
  <si>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</si>
  <si>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</si>
  <si>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</si>
  <si>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</si>
  <si>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</si>
  <si>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</si>
  <si>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</si>
  <si>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</si>
  <si>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</si>
  <si>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</si>
  <si>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</si>
  <si>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</si>
  <si>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</si>
  <si>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</si>
  <si>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</si>
  <si>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</si>
  <si>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</si>
  <si>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</si>
  <si>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</si>
  <si>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</si>
  <si>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</si>
  <si>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</si>
  <si>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</si>
  <si>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</si>
  <si>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</si>
  <si>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</si>
  <si>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</si>
  <si>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</si>
  <si>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</si>
  <si>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</si>
  <si>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</si>
  <si>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</si>
  <si>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</si>
  <si>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</si>
  <si>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</si>
  <si>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</si>
  <si>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</si>
  <si>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</si>
  <si>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</si>
  <si>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</si>
  <si>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</si>
  <si>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</si>
  <si>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</si>
  <si>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</si>
  <si>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</si>
  <si>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</si>
  <si>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</si>
  <si>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</si>
  <si>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</si>
  <si>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</si>
  <si>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</si>
  <si>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</si>
  <si>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</si>
  <si>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</si>
  <si>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</si>
  <si>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</si>
  <si>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</si>
  <si>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</si>
  <si>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</si>
  <si>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</si>
  <si>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</si>
  <si>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</si>
  <si>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</si>
  <si>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</si>
  <si>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</si>
  <si>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</si>
  <si>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</si>
  <si>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</si>
  <si>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</si>
  <si>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</si>
  <si>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</si>
  <si>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</si>
  <si>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</si>
  <si>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</si>
  <si>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</si>
  <si>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</si>
  <si>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</si>
  <si>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</si>
  <si>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</si>
  <si>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</si>
  <si>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</si>
  <si>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</si>
  <si>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</si>
  <si>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</si>
  <si>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</si>
  <si>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</si>
  <si>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</si>
  <si>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</si>
  <si>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</si>
  <si>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</si>
  <si>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</si>
  <si>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</si>
  <si>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</si>
  <si>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</si>
  <si>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</si>
  <si>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</si>
  <si>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</si>
  <si>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</si>
  <si>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</si>
  <si>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</si>
  <si>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</si>
  <si>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</si>
  <si>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</si>
  <si>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</si>
  <si>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</si>
  <si>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</si>
  <si>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</si>
  <si>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</si>
  <si>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</si>
  <si>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</si>
  <si>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</si>
  <si>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</si>
  <si>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</si>
  <si>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</si>
  <si>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</si>
  <si>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</si>
  <si>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</si>
  <si>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</si>
  <si>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</si>
  <si>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</si>
  <si>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</si>
  <si>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</si>
  <si>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</si>
  <si>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</si>
  <si>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</si>
  <si>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</si>
  <si>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</si>
  <si>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</si>
  <si>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</si>
  <si>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</si>
  <si>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</si>
  <si>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</si>
  <si>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</si>
  <si>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</si>
  <si>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</si>
  <si>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</si>
  <si>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</si>
  <si>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</si>
  <si>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</si>
  <si>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</si>
  <si>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</si>
  <si>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</si>
  <si>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</si>
  <si>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</si>
  <si>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</si>
  <si>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</si>
  <si>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</si>
  <si>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</si>
  <si>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</si>
  <si>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</si>
  <si>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</si>
  <si>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</si>
  <si>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</si>
  <si>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</si>
  <si>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</si>
  <si>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</si>
  <si>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</si>
  <si>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</si>
  <si>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</si>
  <si>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</si>
  <si>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</si>
  <si>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</si>
  <si>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</si>
  <si>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</si>
  <si>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</si>
  <si>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</si>
  <si>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</si>
  <si>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</si>
  <si>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</si>
  <si>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</si>
  <si>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</si>
  <si>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</si>
  <si>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</si>
  <si>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</si>
  <si>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</si>
  <si>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</si>
  <si>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</si>
  <si>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</si>
  <si>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</si>
  <si>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</si>
  <si>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</si>
  <si>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</si>
  <si>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</si>
  <si>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</si>
  <si>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</si>
  <si>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</si>
  <si>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</si>
  <si>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</si>
  <si>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</si>
  <si>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</si>
  <si>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</si>
  <si>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</si>
  <si>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</si>
  <si>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</si>
  <si>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</si>
  <si>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</si>
  <si>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</si>
  <si>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</si>
  <si>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</si>
  <si>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</si>
  <si>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</si>
  <si>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</si>
  <si>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</si>
  <si>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</si>
  <si>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</si>
  <si>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</si>
  <si>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</si>
  <si>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</si>
  <si>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</si>
  <si>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</si>
  <si>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</si>
  <si>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</si>
  <si>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</si>
  <si>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</si>
  <si>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</si>
  <si>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</si>
  <si>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</si>
  <si>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</si>
  <si>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</si>
  <si>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</si>
  <si>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</si>
  <si>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</si>
  <si>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</si>
  <si>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</si>
  <si>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</si>
  <si>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</si>
  <si>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</si>
  <si>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</si>
  <si>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</si>
  <si>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</si>
  <si>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</si>
  <si>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</si>
  <si>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</si>
  <si>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</si>
  <si>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</si>
  <si>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</si>
  <si>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</si>
  <si>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</si>
  <si>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</si>
  <si>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</si>
  <si>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</si>
  <si>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</si>
  <si>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</si>
  <si>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</si>
  <si>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</si>
  <si>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</si>
  <si>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</si>
  <si>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</si>
  <si>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</si>
  <si>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</si>
  <si>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</si>
  <si>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</si>
  <si>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</si>
  <si>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</si>
  <si>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</si>
  <si>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</si>
  <si>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</si>
  <si>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</si>
  <si>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</si>
  <si>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</si>
  <si>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</si>
  <si>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</si>
  <si>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</si>
  <si>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</si>
  <si>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</si>
  <si>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</si>
  <si>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</si>
  <si>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</si>
  <si>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</si>
  <si>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</si>
  <si>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</si>
  <si>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</si>
  <si>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</si>
  <si>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</si>
  <si>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</si>
  <si>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</si>
  <si>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</si>
  <si>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</si>
  <si>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</si>
  <si>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</si>
  <si>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</si>
  <si>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</si>
  <si>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</si>
  <si>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</si>
  <si>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</si>
  <si>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</si>
  <si>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</si>
  <si>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</si>
  <si>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</si>
  <si>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</si>
  <si>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</si>
  <si>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</si>
  <si>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</si>
  <si>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</si>
  <si>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</si>
  <si>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</si>
  <si>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</si>
  <si>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</si>
  <si>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</si>
  <si>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</si>
  <si>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</si>
  <si>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</si>
  <si>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</si>
  <si>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</si>
  <si>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</si>
  <si>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</si>
  <si>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</si>
  <si>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</si>
  <si>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</si>
  <si>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</si>
  <si>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</si>
  <si>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</si>
  <si>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</si>
  <si>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</si>
  <si>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</si>
  <si>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</si>
  <si>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</si>
  <si>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</si>
  <si>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</si>
  <si>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</si>
  <si>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</si>
  <si>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</si>
  <si>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</si>
  <si>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</si>
  <si>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</si>
  <si>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</si>
  <si>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</si>
  <si>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</si>
  <si>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</si>
  <si>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</si>
  <si>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</si>
  <si>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</si>
  <si>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</si>
  <si>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</si>
  <si>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</si>
  <si>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</si>
  <si>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</si>
  <si>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</si>
  <si>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</si>
  <si>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</si>
  <si>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</si>
  <si>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</si>
  <si>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</si>
  <si>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</si>
  <si>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</si>
  <si>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</si>
  <si>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</si>
  <si>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</si>
  <si>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</si>
  <si>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</si>
  <si>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</si>
  <si>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</si>
  <si>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</si>
  <si>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</si>
  <si>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</si>
  <si>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</si>
  <si>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</si>
  <si>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</si>
  <si>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</si>
  <si>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</si>
  <si>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</si>
  <si>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</si>
  <si>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</si>
  <si>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</si>
  <si>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</si>
  <si>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</si>
  <si>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</si>
  <si>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</si>
  <si>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</si>
  <si>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</si>
  <si>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</si>
  <si>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</si>
  <si>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</si>
  <si>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</si>
  <si>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</si>
  <si>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</si>
  <si>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</si>
  <si>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</si>
  <si>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</si>
  <si>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</si>
  <si>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</si>
  <si>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</si>
  <si>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</si>
  <si>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</si>
  <si>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</si>
  <si>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</si>
  <si>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</si>
  <si>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</si>
  <si>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</si>
  <si>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</si>
  <si>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</si>
  <si>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</si>
  <si>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</si>
  <si>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</si>
  <si>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</si>
  <si>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</si>
  <si>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</si>
  <si>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</si>
  <si>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</si>
  <si>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</si>
  <si>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</si>
  <si>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</si>
  <si>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</si>
  <si>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</si>
  <si>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</si>
  <si>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</si>
  <si>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</si>
  <si>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</si>
  <si>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</si>
  <si>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</si>
  <si>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</si>
  <si>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</si>
  <si>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</si>
  <si>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</si>
  <si>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</si>
  <si>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</si>
  <si>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</si>
  <si>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</si>
  <si>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</si>
  <si>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</si>
  <si>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</si>
  <si>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</si>
  <si>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</si>
  <si>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</si>
  <si>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</si>
  <si>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</si>
  <si>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</si>
  <si>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</si>
  <si>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</si>
  <si>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</si>
  <si>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</si>
  <si>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</si>
  <si>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</si>
  <si>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</si>
  <si>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</si>
  <si>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</si>
  <si>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</si>
  <si>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</si>
  <si>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</si>
  <si>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</si>
  <si>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</si>
  <si>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</si>
  <si>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</si>
  <si>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</si>
  <si>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</si>
  <si>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</si>
  <si>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</si>
  <si>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</si>
  <si>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</si>
  <si>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</si>
  <si>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</si>
  <si>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</si>
  <si>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</si>
  <si>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</si>
  <si>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</si>
  <si>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</si>
  <si>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</si>
  <si>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</si>
  <si>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</si>
  <si>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</si>
  <si>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</si>
  <si>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</si>
  <si>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</si>
  <si>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</si>
  <si>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</si>
  <si>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</si>
  <si>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</si>
  <si>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</si>
  <si>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</si>
  <si>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</si>
  <si>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</si>
  <si>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</si>
  <si>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</si>
  <si>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</si>
  <si>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</si>
  <si>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</si>
  <si>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</si>
  <si>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</si>
  <si>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</si>
  <si>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</si>
  <si>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</si>
  <si>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</si>
  <si>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</si>
  <si>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</si>
  <si>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</si>
  <si>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</si>
  <si>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</si>
  <si>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</si>
  <si>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</si>
  <si>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</si>
  <si>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</si>
  <si>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</si>
  <si>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</si>
  <si>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</si>
  <si>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</si>
  <si>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</si>
  <si>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</si>
  <si>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</si>
  <si>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</si>
  <si>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</si>
  <si>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</si>
  <si>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</si>
  <si>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</si>
  <si>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</si>
  <si>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</si>
  <si>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</si>
  <si>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</si>
  <si>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</si>
  <si>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</si>
  <si>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</si>
  <si>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</si>
  <si>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</si>
  <si>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</si>
  <si>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</si>
  <si>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</si>
  <si>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</si>
  <si>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</si>
  <si>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</si>
  <si>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</si>
  <si>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</si>
  <si>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</si>
  <si>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</si>
  <si>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</si>
  <si>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</si>
  <si>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</si>
  <si>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</si>
  <si>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</si>
  <si>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</si>
  <si>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</si>
  <si>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</si>
  <si>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</si>
  <si>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</si>
  <si>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</si>
  <si>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</si>
  <si>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</si>
  <si>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</si>
  <si>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</si>
  <si>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</si>
  <si>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</si>
  <si>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</si>
  <si>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</si>
  <si>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</si>
  <si>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</si>
  <si>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</si>
  <si>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</si>
  <si>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</si>
  <si>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</si>
  <si>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</si>
  <si>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</si>
  <si>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</si>
  <si>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</si>
  <si>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</si>
  <si>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</si>
  <si>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</si>
  <si>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</si>
  <si>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</si>
  <si>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</si>
  <si>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</si>
  <si>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</si>
  <si>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</si>
  <si>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</si>
  <si>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</si>
  <si>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</si>
  <si>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</si>
  <si>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</si>
  <si>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</si>
  <si>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</si>
  <si>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</si>
  <si>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</si>
  <si>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</si>
  <si>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</si>
  <si>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</si>
  <si>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</si>
  <si>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</si>
  <si>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</si>
  <si>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</si>
  <si>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</si>
  <si>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</si>
  <si>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</si>
  <si>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</si>
  <si>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</si>
  <si>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</si>
  <si>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</si>
  <si>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</si>
  <si>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</si>
  <si>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</si>
  <si>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</si>
  <si>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</si>
  <si>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</si>
  <si>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</si>
  <si>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</si>
  <si>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</si>
  <si>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</si>
  <si>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</si>
  <si>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</si>
  <si>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</si>
  <si>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</si>
  <si>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</si>
  <si>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</si>
  <si>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</si>
  <si>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</si>
  <si>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</si>
  <si>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</si>
  <si>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</si>
  <si>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</si>
  <si>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</si>
  <si>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</si>
  <si>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</si>
  <si>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</si>
  <si>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</si>
  <si>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</si>
  <si>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</si>
  <si>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</si>
  <si>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</si>
  <si>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</si>
  <si>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</si>
  <si>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</si>
  <si>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</si>
  <si>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</si>
  <si>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</si>
  <si>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</si>
  <si>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</si>
  <si>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</si>
  <si>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</si>
  <si>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</si>
  <si>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</si>
  <si>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</si>
  <si>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</si>
  <si>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</si>
  <si>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</si>
  <si>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</si>
  <si>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</si>
  <si>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</si>
  <si>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</si>
  <si>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</si>
  <si>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</si>
  <si>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</si>
  <si>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</si>
  <si>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</si>
  <si>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</si>
  <si>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</si>
  <si>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</si>
  <si>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</si>
  <si>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</si>
  <si>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</si>
  <si>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</si>
  <si>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</si>
  <si>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</si>
  <si>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</si>
  <si>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</si>
  <si>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</si>
  <si>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</si>
  <si>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</si>
  <si>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</si>
  <si>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</si>
  <si>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</si>
  <si>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</si>
  <si>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</si>
  <si>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</si>
  <si>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</si>
  <si>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</si>
  <si>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</si>
  <si>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</si>
  <si>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</si>
  <si>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</si>
  <si>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</si>
  <si>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</si>
  <si>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</si>
  <si>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</si>
  <si>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</si>
  <si>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</si>
  <si>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</si>
  <si>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</si>
  <si>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</si>
  <si>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</si>
  <si>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</si>
  <si>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</si>
  <si>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</si>
  <si>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</si>
  <si>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</si>
  <si>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</si>
  <si>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</si>
  <si>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</si>
  <si>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</si>
  <si>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</si>
  <si>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</si>
  <si>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</si>
  <si>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</si>
  <si>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</si>
  <si>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</si>
  <si>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</si>
  <si>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</si>
  <si>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</si>
  <si>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</si>
  <si>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</si>
  <si>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</si>
  <si>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</si>
  <si>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</si>
  <si>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</si>
  <si>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</si>
  <si>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</si>
  <si>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</si>
  <si>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</si>
  <si>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</si>
  <si>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</si>
  <si>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</si>
  <si>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</si>
  <si>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</si>
  <si>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</si>
  <si>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</si>
  <si>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</si>
  <si>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</si>
  <si>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</si>
  <si>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</si>
  <si>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</si>
  <si>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</si>
  <si>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</si>
  <si>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</si>
  <si>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</si>
  <si>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</si>
  <si>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</si>
  <si>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</si>
  <si>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</si>
  <si>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</si>
  <si>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</si>
  <si>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</si>
  <si>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</si>
  <si>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</si>
  <si>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</si>
  <si>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</si>
  <si>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</si>
  <si>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</si>
  <si>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</si>
  <si>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</si>
  <si>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</si>
  <si>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</si>
  <si>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</si>
  <si>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</si>
  <si>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</si>
  <si>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</si>
  <si>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</si>
  <si>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</si>
  <si>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</si>
  <si>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</si>
  <si>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</si>
  <si>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</si>
  <si>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</si>
  <si>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</si>
  <si>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</si>
  <si>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</si>
  <si>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</si>
  <si>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</si>
  <si>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</si>
  <si>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</si>
  <si>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</si>
  <si>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</si>
  <si>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</si>
  <si>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</si>
  <si>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</si>
  <si>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</si>
  <si>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</si>
  <si>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</si>
  <si>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</si>
  <si>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</si>
  <si>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</si>
  <si>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</si>
  <si>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</si>
  <si>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</si>
  <si>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</si>
  <si>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</si>
  <si>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</si>
  <si>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</si>
  <si>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</si>
  <si>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</si>
  <si>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</si>
  <si>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</si>
  <si>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</si>
  <si>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</si>
  <si>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</si>
  <si>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</si>
  <si>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</si>
  <si>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</si>
  <si>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</si>
  <si>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</si>
  <si>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</si>
  <si>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</si>
  <si>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</si>
  <si>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</si>
  <si>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</si>
  <si>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</si>
  <si>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</si>
  <si>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</si>
  <si>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</si>
  <si>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</si>
  <si>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</si>
  <si>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</si>
  <si>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</si>
  <si>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</si>
  <si>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</si>
  <si>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</si>
  <si>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</si>
  <si>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</si>
  <si>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</si>
  <si>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</si>
  <si>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</si>
  <si>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</si>
  <si>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</si>
  <si>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</si>
  <si>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</si>
  <si>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</si>
  <si>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</si>
  <si>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</si>
  <si>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</si>
  <si>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</si>
  <si>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</si>
  <si>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</si>
  <si>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</si>
  <si>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</si>
  <si>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</si>
  <si>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</si>
  <si>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</si>
  <si>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</si>
  <si>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</si>
  <si>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</si>
  <si>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</si>
  <si>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</si>
  <si>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</si>
  <si>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</si>
  <si>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</si>
  <si>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</si>
  <si>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</si>
  <si>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</si>
  <si>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</si>
  <si>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</si>
  <si>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</si>
  <si>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</si>
  <si>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</si>
  <si>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</si>
  <si>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</si>
  <si>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</si>
  <si>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</si>
  <si>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</si>
  <si>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</si>
  <si>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</si>
  <si>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</si>
  <si>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</si>
  <si>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</si>
  <si>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</si>
  <si>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</si>
  <si>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</si>
  <si>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</si>
  <si>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</si>
  <si>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</si>
  <si>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</si>
  <si>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</si>
  <si>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</si>
  <si>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</si>
  <si>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</si>
  <si>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</si>
  <si>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</si>
  <si>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</si>
  <si>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</si>
  <si>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</si>
  <si>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</si>
  <si>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</si>
  <si>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</si>
  <si>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</si>
  <si>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</si>
  <si>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</si>
  <si>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</si>
  <si>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</si>
  <si>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</si>
  <si>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</si>
  <si>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</si>
  <si>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</si>
  <si>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</si>
  <si>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</si>
  <si>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</si>
  <si>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</si>
  <si>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</si>
  <si>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</si>
  <si>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</si>
  <si>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</si>
  <si>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</si>
  <si>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</si>
  <si>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</si>
  <si>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</si>
  <si>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</si>
  <si>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</si>
  <si>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</si>
  <si>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</si>
  <si>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</si>
  <si>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</si>
  <si>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</si>
  <si>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</si>
  <si>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</si>
  <si>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</si>
  <si>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</si>
  <si>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</si>
  <si>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</si>
  <si>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</si>
  <si>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</si>
  <si>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</si>
  <si>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</si>
  <si>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</si>
  <si>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</si>
  <si>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</si>
  <si>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</si>
  <si>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</si>
  <si>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</si>
  <si>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</si>
  <si>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</si>
  <si>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</si>
  <si>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</si>
  <si>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</si>
  <si>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</si>
  <si>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</si>
  <si>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</si>
  <si>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</si>
  <si>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</si>
  <si>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</si>
  <si>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</si>
  <si>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</si>
  <si>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</si>
  <si>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</si>
  <si>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</si>
  <si>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</si>
  <si>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</si>
  <si>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</si>
  <si>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</si>
  <si>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</si>
  <si>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</si>
  <si>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</si>
  <si>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</si>
  <si>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</si>
  <si>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</si>
  <si>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</si>
  <si>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</si>
  <si>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</si>
  <si>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</si>
  <si>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</si>
  <si>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</si>
  <si>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</si>
  <si>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</si>
  <si>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</si>
  <si>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</si>
  <si>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</si>
  <si>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</si>
  <si>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</si>
  <si>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</si>
  <si>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</si>
  <si>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</si>
  <si>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</si>
  <si>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</si>
  <si>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</si>
  <si>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</si>
  <si>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</si>
  <si>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</si>
  <si>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</si>
  <si>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</si>
  <si>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</si>
  <si>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</si>
  <si>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</si>
  <si>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</si>
  <si>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</si>
  <si>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</si>
  <si>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</si>
  <si>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</si>
  <si>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</si>
  <si>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</si>
  <si>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</si>
  <si>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</si>
  <si>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</si>
  <si>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</si>
  <si>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</si>
  <si>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</si>
  <si>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</si>
  <si>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</si>
  <si>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</si>
  <si>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</si>
  <si>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</si>
  <si>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</si>
  <si>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</si>
  <si>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</si>
  <si>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</si>
  <si>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</si>
  <si>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</si>
  <si>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</si>
  <si>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</si>
  <si>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</si>
  <si>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</si>
  <si>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</si>
  <si>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</si>
  <si>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</si>
  <si>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</si>
  <si>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</si>
  <si>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</si>
  <si>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</si>
  <si>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</si>
  <si>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</si>
  <si>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</si>
  <si>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</si>
  <si>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</si>
  <si>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</si>
  <si>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</si>
  <si>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</si>
  <si>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</si>
  <si>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</si>
  <si>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</si>
  <si>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</si>
  <si>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</si>
  <si>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</si>
  <si>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</si>
  <si>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</si>
  <si>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</si>
  <si>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</si>
  <si>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</si>
  <si>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</si>
  <si>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</si>
  <si>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</si>
  <si>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</si>
  <si>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</si>
  <si>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</si>
  <si>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</si>
  <si>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</si>
  <si>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</si>
  <si>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</si>
  <si>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</si>
  <si>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</si>
  <si>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</si>
  <si>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</si>
  <si>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</si>
  <si>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</si>
  <si>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</si>
  <si>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</si>
  <si>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</si>
  <si>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</si>
  <si>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</si>
  <si>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</si>
  <si>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</si>
  <si>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</si>
  <si>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</si>
  <si>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</si>
  <si>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</si>
  <si>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</si>
  <si>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</si>
  <si>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</si>
  <si>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</si>
  <si>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</si>
  <si>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</si>
  <si>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</si>
  <si>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</si>
  <si>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</si>
  <si>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</si>
  <si>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</si>
  <si>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</si>
  <si>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</si>
  <si>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</si>
  <si>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</si>
  <si>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</si>
  <si>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</si>
  <si>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</si>
  <si>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</si>
  <si>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</si>
  <si>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</si>
  <si>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</si>
  <si>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</si>
  <si>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</si>
  <si>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</si>
  <si>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</si>
  <si>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</si>
  <si>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</si>
  <si>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</si>
  <si>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</si>
  <si>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</si>
  <si>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</si>
  <si>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</si>
  <si>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</si>
  <si>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</si>
  <si>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</si>
  <si>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</si>
  <si>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</si>
  <si>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</si>
  <si>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</si>
  <si>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</si>
  <si>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</si>
  <si>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</si>
  <si>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</si>
  <si>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</si>
  <si>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</si>
  <si>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</si>
  <si>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</si>
  <si>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</si>
  <si>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</si>
  <si>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</si>
  <si>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</si>
  <si>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</si>
  <si>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</si>
  <si>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</si>
  <si>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</si>
  <si>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</si>
  <si>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</si>
  <si>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</si>
  <si>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</si>
  <si>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</si>
  <si>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</si>
  <si>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</si>
  <si>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</si>
  <si>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</si>
  <si>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</si>
  <si>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</si>
  <si>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</si>
  <si>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</si>
  <si>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</si>
  <si>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</si>
  <si>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</si>
  <si>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</si>
  <si>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</si>
  <si>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</si>
  <si>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</si>
  <si>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</si>
  <si>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</si>
  <si>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</si>
  <si>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</si>
  <si>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</si>
  <si>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</si>
  <si>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</si>
  <si>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</si>
  <si>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</si>
  <si>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</si>
  <si>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</si>
  <si>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</si>
  <si>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</si>
  <si>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</si>
  <si>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</si>
  <si>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</si>
  <si>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</si>
  <si>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</si>
  <si>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</si>
  <si>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</si>
  <si>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</si>
  <si>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</si>
  <si>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</si>
  <si>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</si>
  <si>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</si>
  <si>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</si>
  <si>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</si>
  <si>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</si>
  <si>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</si>
  <si>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</si>
  <si>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</si>
  <si>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</si>
  <si>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</si>
  <si>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</si>
  <si>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</si>
  <si>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</si>
  <si>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</si>
  <si>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</si>
  <si>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</si>
  <si>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</si>
  <si>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</si>
  <si>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</si>
  <si>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</si>
  <si>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</si>
  <si>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</si>
  <si>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</si>
  <si>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</si>
  <si>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</si>
  <si>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</si>
  <si>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</si>
  <si>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</si>
  <si>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</si>
  <si>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</si>
  <si>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</si>
  <si>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</si>
  <si>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</si>
  <si>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</si>
  <si>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</si>
  <si>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</si>
  <si>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</si>
  <si>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</si>
  <si>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</si>
  <si>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</si>
  <si>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</si>
  <si>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</si>
  <si>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</si>
  <si>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</si>
  <si>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</si>
  <si>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</si>
  <si>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</si>
  <si>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</si>
  <si>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</si>
  <si>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</si>
  <si>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</si>
  <si>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</si>
  <si>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</si>
  <si>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</si>
  <si>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</si>
  <si>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</si>
  <si>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</si>
  <si>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</si>
  <si>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</si>
  <si>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</si>
  <si>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</si>
  <si>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</si>
  <si>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</si>
  <si>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</si>
  <si>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</si>
  <si>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</si>
  <si>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</si>
  <si>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</si>
  <si>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</si>
  <si>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</si>
  <si>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</si>
  <si>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</si>
  <si>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</si>
  <si>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</si>
  <si>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</si>
  <si>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</si>
  <si>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</si>
  <si>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</si>
  <si>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</si>
  <si>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</si>
  <si>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</si>
  <si>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</si>
  <si>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</si>
  <si>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</si>
  <si>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</si>
  <si>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</si>
  <si>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</si>
  <si>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</si>
  <si>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</si>
  <si>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</si>
  <si>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</si>
  <si>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</si>
  <si>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</si>
  <si>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</si>
  <si>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</si>
  <si>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</si>
  <si>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</si>
  <si>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</si>
  <si>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</si>
  <si>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</si>
  <si>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</si>
  <si>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</si>
  <si>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</si>
  <si>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</si>
  <si>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</si>
  <si>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</si>
  <si>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</si>
  <si>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</si>
  <si>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</si>
  <si>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</si>
  <si>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</si>
  <si>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</si>
  <si>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</si>
  <si>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</si>
  <si>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</si>
  <si>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</si>
  <si>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</si>
  <si>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</si>
  <si>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</si>
  <si>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</si>
  <si>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</si>
  <si>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</si>
  <si>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</si>
  <si>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</si>
  <si>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</si>
  <si>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</si>
  <si>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</si>
  <si>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</si>
  <si>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</si>
  <si>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</si>
  <si>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</si>
  <si>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</si>
  <si>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</si>
  <si>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</si>
  <si>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</si>
  <si>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</si>
  <si>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</si>
  <si>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</si>
  <si>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</si>
  <si>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</si>
  <si>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</si>
  <si>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</si>
  <si>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</si>
  <si>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</si>
  <si>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</si>
  <si>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</si>
  <si>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</si>
  <si>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</si>
  <si>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</si>
  <si>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</si>
  <si>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</si>
  <si>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</si>
  <si>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</si>
  <si>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</si>
  <si>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</si>
  <si>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</si>
  <si>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</si>
  <si>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</si>
  <si>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</si>
  <si>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</si>
  <si>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</si>
  <si>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</si>
  <si>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</si>
  <si>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</si>
  <si>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</si>
  <si>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</si>
  <si>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</si>
  <si>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</si>
  <si>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</si>
  <si>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</si>
  <si>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</si>
  <si>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</si>
  <si>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</si>
  <si>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</si>
  <si>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</si>
  <si>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</si>
  <si>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</si>
  <si>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</si>
  <si>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</si>
  <si>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</si>
  <si>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</si>
  <si>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</si>
  <si>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</si>
  <si>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</si>
  <si>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</si>
  <si>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</si>
  <si>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</si>
  <si>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</si>
  <si>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</si>
  <si>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</si>
  <si>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</si>
  <si>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</si>
  <si>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</si>
  <si>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</si>
  <si>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</si>
  <si>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</si>
  <si>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</si>
  <si>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</si>
  <si>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</si>
  <si>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</si>
  <si>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</si>
  <si>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</si>
  <si>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</si>
  <si>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</si>
  <si>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</si>
  <si>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</si>
  <si>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</si>
  <si>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</si>
  <si>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</si>
  <si>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</si>
  <si>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</si>
  <si>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</si>
  <si>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</si>
  <si>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</si>
  <si>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</si>
  <si>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</si>
  <si>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</si>
  <si>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</si>
  <si>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</si>
  <si>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</si>
  <si>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</si>
  <si>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</si>
  <si>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</si>
  <si>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</si>
  <si>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</si>
  <si>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</si>
  <si>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</si>
  <si>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</si>
  <si>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</si>
  <si>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</si>
  <si>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</si>
  <si>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</si>
  <si>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</si>
  <si>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</si>
  <si>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</si>
  <si>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</si>
  <si>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</si>
  <si>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</si>
  <si>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</si>
  <si>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</si>
  <si>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</si>
  <si>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</si>
  <si>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</si>
  <si>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</si>
  <si>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</si>
  <si>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</si>
  <si>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</si>
  <si>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</si>
  <si>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</si>
  <si>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</si>
  <si>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</si>
  <si>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</si>
  <si>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</si>
  <si>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</si>
  <si>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</si>
  <si>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</si>
  <si>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</si>
  <si>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</si>
  <si>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</si>
  <si>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</si>
  <si>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</si>
  <si>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</si>
  <si>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</si>
  <si>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</si>
  <si>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</si>
  <si>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</si>
  <si>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</si>
  <si>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</si>
  <si>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</si>
  <si>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</si>
  <si>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</si>
  <si>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</si>
  <si>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</si>
  <si>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</si>
  <si>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</si>
  <si>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</si>
  <si>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</si>
  <si>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</si>
  <si>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</si>
  <si>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</si>
  <si>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</si>
  <si>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</si>
  <si>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</si>
  <si>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</si>
  <si>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</si>
  <si>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</si>
  <si>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</si>
  <si>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</si>
  <si>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</si>
  <si>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</si>
  <si>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</si>
  <si>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</si>
  <si>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</si>
  <si>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</si>
  <si>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</si>
  <si>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</si>
  <si>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</si>
  <si>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</si>
  <si>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</si>
  <si>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</si>
  <si>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</si>
  <si>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</si>
  <si>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</si>
  <si>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</si>
  <si>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</si>
  <si>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</si>
  <si>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</si>
  <si>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</si>
  <si>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</si>
  <si>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</si>
  <si>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</si>
  <si>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</si>
  <si>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</si>
  <si>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</si>
  <si>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</si>
  <si>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</si>
  <si>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</si>
  <si>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</si>
  <si>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</si>
  <si>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</si>
  <si>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</si>
  <si>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</si>
  <si>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</si>
  <si>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</si>
  <si>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</si>
  <si>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</si>
  <si>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</si>
  <si>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</si>
  <si>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</si>
  <si>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</si>
  <si>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</si>
  <si>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</si>
  <si>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</si>
  <si>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</si>
  <si>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</si>
  <si>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</si>
  <si>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</si>
  <si>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</si>
  <si>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</si>
  <si>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</si>
  <si>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</si>
  <si>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</si>
  <si>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</si>
  <si>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</si>
  <si>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</si>
  <si>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</si>
  <si>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</si>
  <si>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</si>
  <si>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</si>
  <si>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</si>
  <si>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</si>
  <si>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</si>
  <si>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</si>
  <si>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</si>
  <si>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</si>
  <si>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</si>
  <si>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</si>
  <si>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</si>
  <si>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</si>
  <si>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</si>
  <si>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</si>
  <si>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</si>
  <si>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</si>
  <si>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</si>
  <si>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</si>
  <si>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</si>
  <si>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</si>
  <si>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</si>
  <si>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</si>
  <si>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</si>
  <si>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</si>
  <si>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</si>
  <si>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</si>
  <si>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</si>
  <si>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</si>
  <si>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</si>
  <si>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</si>
  <si>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</si>
  <si>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</si>
  <si>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</si>
  <si>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</si>
  <si>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</si>
  <si>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</si>
  <si>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</si>
  <si>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</si>
  <si>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</si>
  <si>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</si>
  <si>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</si>
  <si>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</si>
  <si>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</si>
  <si>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</si>
  <si>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</si>
  <si>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</si>
  <si>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</si>
  <si>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</si>
  <si>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</si>
  <si>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</si>
  <si>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</si>
  <si>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</si>
  <si>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</si>
  <si>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</si>
  <si>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</si>
  <si>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</si>
  <si>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</si>
  <si>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</si>
  <si>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</si>
  <si>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</si>
  <si>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</si>
  <si>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</si>
  <si>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</si>
  <si>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</si>
  <si>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</si>
  <si>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</si>
  <si>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</si>
  <si>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</si>
  <si>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</si>
  <si>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</si>
  <si>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</si>
  <si>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</si>
  <si>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</si>
  <si>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</si>
  <si>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</si>
  <si>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</si>
  <si>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</si>
  <si>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</si>
  <si>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</si>
  <si>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</si>
  <si>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</si>
  <si>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</si>
  <si>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</si>
  <si>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</si>
  <si>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</si>
  <si>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</si>
  <si>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</si>
  <si>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</si>
  <si>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</si>
  <si>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</si>
  <si>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</si>
  <si>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</si>
  <si>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</si>
  <si>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</si>
  <si>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</si>
  <si>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</si>
  <si>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</si>
  <si>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</si>
  <si>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</si>
  <si>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</si>
  <si>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</si>
  <si>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</si>
  <si>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</si>
  <si>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</si>
  <si>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</si>
  <si>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</si>
  <si>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</si>
  <si>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</si>
  <si>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</si>
  <si>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</si>
  <si>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</si>
  <si>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</si>
  <si>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</si>
  <si>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</si>
  <si>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</si>
  <si>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</si>
  <si>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</si>
  <si>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</si>
  <si>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</si>
  <si>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</si>
  <si>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</si>
  <si>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</si>
  <si>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</si>
  <si>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</si>
  <si>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</si>
  <si>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</si>
  <si>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</si>
  <si>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</si>
  <si>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</si>
  <si>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</si>
  <si>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</si>
  <si>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</si>
  <si>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</si>
  <si>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</si>
  <si>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</si>
  <si>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</si>
  <si>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</si>
  <si>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</si>
  <si>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</si>
  <si>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</si>
  <si>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</si>
  <si>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</si>
  <si>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</si>
  <si>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</si>
  <si>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</si>
  <si>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</si>
  <si>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</si>
  <si>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</si>
  <si>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</si>
  <si>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</si>
  <si>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</si>
  <si>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</si>
  <si>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</si>
  <si>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</si>
  <si>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</si>
  <si>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</si>
  <si>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</si>
  <si>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</si>
  <si>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</si>
  <si>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</si>
  <si>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</si>
  <si>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</si>
  <si>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</si>
  <si>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</si>
  <si>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</si>
  <si>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</si>
  <si>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</si>
  <si>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</si>
  <si>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</si>
  <si>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</si>
  <si>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</si>
  <si>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</si>
  <si>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</si>
  <si>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</si>
  <si>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</si>
  <si>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</si>
  <si>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</si>
  <si>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</si>
  <si>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</si>
  <si>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</si>
  <si>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</si>
  <si>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</si>
  <si>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</si>
  <si>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</si>
  <si>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</si>
  <si>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</si>
  <si>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</si>
  <si>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</si>
  <si>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</si>
  <si>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</si>
  <si>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</si>
  <si>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</si>
  <si>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</si>
  <si>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</si>
  <si>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</si>
  <si>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</si>
  <si>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</si>
  <si>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</si>
  <si>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</si>
  <si>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</si>
  <si>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</si>
  <si>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</si>
  <si>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</si>
  <si>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</si>
  <si>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</si>
  <si>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</si>
  <si>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</si>
  <si>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</si>
  <si>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</si>
  <si>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</si>
  <si>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</si>
  <si>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</si>
  <si>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</si>
  <si>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</si>
  <si>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</si>
  <si>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</si>
  <si>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</si>
  <si>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</si>
  <si>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</si>
  <si>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</si>
  <si>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</si>
  <si>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</si>
  <si>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</si>
  <si>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</si>
  <si>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</si>
  <si>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</si>
  <si>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</si>
  <si>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</si>
  <si>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</si>
  <si>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</si>
  <si>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</si>
  <si>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</si>
  <si>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</si>
  <si>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</si>
  <si>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</si>
  <si>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</si>
  <si>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</si>
  <si>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</si>
  <si>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</si>
  <si>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</si>
  <si>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</si>
  <si>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</si>
  <si>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</si>
  <si>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</si>
  <si>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</si>
  <si>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</si>
  <si>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</si>
  <si>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</si>
  <si>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</si>
  <si>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</si>
  <si>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</si>
  <si>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</si>
  <si>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</si>
  <si>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</si>
  <si>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</si>
  <si>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</si>
  <si>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</si>
  <si>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</si>
  <si>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</si>
  <si>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</si>
  <si>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</si>
  <si>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</si>
  <si>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</si>
  <si>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</si>
  <si>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</si>
  <si>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</si>
  <si>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</si>
  <si>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</si>
  <si>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</si>
  <si>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</si>
  <si>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</si>
  <si>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</si>
  <si>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</si>
  <si>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</si>
  <si>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</si>
  <si>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</si>
  <si>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</si>
  <si>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</si>
  <si>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</si>
  <si>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</si>
  <si>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</si>
  <si>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</si>
  <si>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</si>
  <si>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</si>
  <si>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</si>
  <si>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</si>
  <si>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</si>
  <si>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</si>
  <si>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</si>
  <si>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</si>
  <si>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</si>
  <si>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</si>
  <si>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</si>
  <si>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</si>
  <si>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</si>
  <si>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</si>
  <si>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</si>
  <si>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</si>
  <si>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</si>
  <si>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</si>
  <si>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</si>
  <si>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</si>
  <si>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</si>
  <si>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</si>
  <si>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</si>
  <si>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</si>
  <si>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</si>
  <si>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</si>
  <si>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</si>
  <si>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</si>
  <si>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</si>
  <si>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</si>
  <si>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</si>
  <si>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</si>
  <si>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</si>
  <si>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</si>
  <si>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</si>
  <si>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</si>
  <si>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</si>
  <si>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</si>
  <si>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</si>
  <si>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</si>
  <si>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</si>
  <si>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</si>
  <si>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</si>
  <si>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</si>
  <si>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</si>
  <si>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</si>
  <si>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</si>
  <si>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</si>
  <si>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</si>
  <si>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</si>
  <si>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</si>
  <si>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</si>
  <si>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</si>
  <si>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</si>
  <si>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</si>
  <si>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</si>
  <si>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</si>
  <si>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</si>
  <si>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</si>
  <si>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</si>
  <si>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</si>
  <si>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</si>
  <si>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</si>
  <si>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</si>
  <si>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</si>
  <si>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</si>
  <si>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</si>
  <si>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</si>
  <si>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</si>
  <si>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</si>
  <si>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</si>
  <si>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</si>
  <si>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</si>
  <si>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</si>
  <si>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</si>
  <si>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</si>
  <si>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</si>
  <si>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</si>
  <si>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</si>
  <si>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</si>
  <si>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</si>
  <si>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</si>
  <si>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</si>
  <si>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</si>
  <si>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</si>
  <si>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</si>
  <si>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</si>
  <si>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</si>
  <si>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</si>
  <si>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</si>
  <si>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</si>
  <si>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</si>
  <si>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</si>
  <si>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</si>
  <si>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</si>
  <si>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</si>
  <si>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</si>
  <si>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</si>
  <si>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</si>
  <si>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</si>
  <si>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</si>
  <si>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</si>
  <si>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</si>
  <si>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</si>
  <si>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</si>
  <si>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</si>
  <si>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</si>
  <si>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</si>
  <si>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</si>
  <si>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</si>
  <si>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</si>
  <si>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</si>
  <si>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</si>
  <si>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</si>
  <si>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</si>
  <si>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</si>
  <si>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</si>
  <si>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</si>
  <si>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</si>
  <si>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</si>
  <si>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</si>
  <si>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</si>
  <si>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</si>
  <si>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</si>
  <si>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</si>
  <si>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</si>
  <si>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</si>
  <si>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</si>
  <si>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</si>
  <si>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</si>
  <si>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</si>
  <si>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</si>
  <si>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</si>
  <si>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</si>
  <si>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</si>
  <si>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</si>
  <si>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</si>
  <si>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</si>
  <si>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</si>
  <si>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</si>
  <si>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</si>
  <si>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</si>
  <si>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</si>
  <si>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</si>
  <si>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</si>
  <si>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</si>
  <si>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</si>
  <si>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</si>
  <si>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</si>
  <si>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</si>
  <si>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</si>
  <si>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</si>
  <si>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</si>
  <si>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</si>
  <si>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</si>
  <si>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</si>
  <si>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</si>
  <si>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</si>
  <si>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</si>
  <si>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</si>
  <si>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</si>
  <si>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</si>
  <si>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</si>
  <si>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</si>
  <si>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</si>
  <si>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</si>
  <si>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</si>
  <si>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</si>
  <si>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</si>
  <si>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</si>
  <si>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</si>
  <si>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</si>
  <si>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</si>
  <si>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</si>
  <si>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</si>
  <si>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</si>
  <si>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</si>
  <si>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</si>
  <si>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</si>
  <si>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</si>
  <si>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</si>
  <si>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</si>
  <si>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</si>
  <si>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</si>
  <si>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</si>
  <si>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</si>
  <si>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</si>
  <si>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</si>
  <si>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</si>
  <si>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</si>
  <si>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</si>
  <si>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</si>
  <si>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</si>
  <si>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</si>
  <si>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</si>
  <si>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</si>
  <si>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</si>
  <si>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</si>
  <si>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</si>
  <si>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</si>
  <si>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</si>
  <si>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</si>
  <si>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</si>
  <si>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</si>
  <si>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</si>
  <si>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</si>
  <si>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</si>
  <si>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</si>
  <si>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</si>
  <si>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</si>
  <si>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</si>
  <si>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</si>
  <si>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</si>
  <si>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</si>
  <si>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</si>
  <si>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</si>
  <si>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</si>
  <si>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</si>
  <si>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</si>
  <si>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</si>
  <si>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</si>
  <si>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</si>
  <si>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</si>
  <si>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</si>
  <si>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</si>
  <si>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</si>
  <si>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</si>
  <si>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</si>
  <si>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</si>
  <si>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</si>
  <si>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</si>
  <si>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</si>
  <si>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</si>
  <si>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</si>
  <si>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</si>
  <si>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</si>
  <si>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</si>
  <si>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</si>
  <si>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</si>
  <si>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</si>
  <si>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</si>
  <si>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</si>
  <si>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</si>
  <si>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</si>
  <si>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</si>
  <si>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</si>
  <si>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</si>
  <si>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</si>
  <si>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</si>
  <si>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</si>
  <si>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</si>
  <si>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</si>
  <si>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</si>
  <si>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</si>
  <si>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</si>
  <si>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</si>
  <si>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</si>
  <si>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</si>
  <si>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</si>
  <si>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</si>
  <si>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</si>
  <si>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</si>
  <si>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</si>
  <si>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</si>
  <si>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</si>
  <si>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</si>
  <si>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</si>
  <si>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</si>
  <si>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</si>
  <si>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</si>
  <si>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</si>
  <si>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</si>
  <si>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</si>
  <si>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</si>
  <si>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</si>
  <si>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</si>
  <si>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</si>
  <si>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</si>
  <si>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</si>
  <si>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</si>
  <si>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</si>
  <si>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</si>
  <si>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</si>
  <si>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</si>
  <si>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</si>
  <si>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</si>
  <si>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</si>
  <si>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</si>
  <si>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</si>
  <si>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</si>
  <si>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</si>
  <si>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</si>
  <si>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</si>
  <si>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</si>
  <si>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</si>
  <si>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</si>
  <si>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</si>
  <si>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</si>
  <si>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</si>
  <si>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</si>
  <si>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</si>
  <si>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</si>
  <si>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</si>
  <si>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</si>
  <si>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</si>
  <si>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</si>
  <si>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</si>
  <si>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</si>
  <si>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</si>
  <si>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</si>
  <si>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</si>
  <si>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</si>
  <si>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</si>
  <si>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</si>
  <si>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</si>
  <si>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</si>
  <si>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</si>
  <si>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</si>
  <si>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</si>
  <si>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</si>
  <si>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</si>
  <si>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</si>
  <si>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</si>
  <si>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</si>
  <si>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</si>
  <si>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</si>
  <si>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</si>
  <si>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</si>
  <si>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</si>
  <si>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</si>
  <si>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</si>
  <si>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</si>
  <si>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</si>
  <si>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</si>
  <si>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</si>
  <si>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</si>
  <si>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</si>
  <si>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</si>
  <si>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</si>
  <si>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</si>
  <si>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</si>
  <si>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</si>
  <si>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</si>
  <si>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</si>
  <si>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</si>
  <si>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</si>
  <si>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</si>
  <si>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</si>
  <si>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</si>
  <si>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</si>
  <si>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</si>
  <si>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</si>
  <si>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</si>
  <si>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</si>
  <si>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</si>
  <si>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</si>
  <si>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</si>
  <si>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</si>
  <si>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</si>
  <si>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</si>
  <si>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</si>
  <si>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</si>
  <si>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</si>
  <si>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</si>
  <si>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</si>
  <si>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</si>
  <si>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</si>
  <si>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</si>
  <si>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</si>
  <si>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</si>
  <si>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</si>
  <si>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</si>
  <si>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</si>
  <si>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</si>
  <si>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</si>
  <si>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</si>
  <si>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</si>
  <si>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</si>
  <si>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</si>
  <si>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</si>
  <si>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</si>
  <si>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</si>
  <si>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</si>
  <si>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</si>
  <si>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</si>
  <si>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</si>
  <si>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</si>
  <si>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</si>
  <si>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</si>
  <si>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</si>
  <si>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</si>
  <si>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</si>
  <si>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</si>
  <si>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</si>
  <si>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</si>
  <si>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</si>
  <si>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</si>
  <si>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</si>
  <si>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</si>
  <si>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</si>
  <si>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</si>
  <si>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</si>
  <si>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</si>
  <si>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</si>
  <si>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</si>
  <si>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</si>
  <si>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</si>
  <si>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</si>
  <si>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</si>
  <si>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</si>
  <si>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</si>
  <si>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</si>
  <si>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</si>
  <si>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</si>
  <si>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</si>
  <si>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</si>
  <si>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</si>
  <si>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</si>
  <si>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</si>
  <si>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</si>
  <si>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</si>
  <si>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</si>
  <si>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</si>
  <si>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</si>
  <si>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</si>
  <si>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</si>
  <si>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</si>
  <si>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</si>
  <si>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</si>
  <si>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</si>
  <si>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</si>
  <si>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</si>
  <si>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</si>
  <si>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</si>
  <si>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</si>
  <si>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</si>
  <si>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</si>
  <si>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</si>
  <si>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</si>
  <si>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</si>
  <si>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</si>
  <si>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</si>
  <si>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</si>
  <si>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</si>
  <si>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</si>
  <si>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</si>
  <si>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</si>
  <si>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</si>
  <si>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</si>
  <si>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</si>
  <si>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</si>
  <si>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</si>
  <si>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</si>
  <si>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</si>
  <si>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</si>
  <si>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</si>
  <si>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</si>
  <si>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</si>
  <si>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</si>
  <si>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</si>
  <si>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</si>
  <si>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</si>
  <si>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</si>
  <si>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</si>
  <si>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</si>
  <si>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</si>
  <si>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</si>
  <si>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</si>
  <si>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</si>
  <si>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</si>
  <si>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</si>
  <si>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</si>
  <si>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</si>
  <si>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</si>
  <si>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</si>
  <si>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</si>
  <si>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</si>
  <si>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</si>
  <si>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</si>
  <si>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</si>
  <si>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</si>
  <si>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</si>
  <si>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</si>
  <si>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</si>
  <si>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</si>
  <si>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</si>
  <si>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</si>
  <si>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</si>
  <si>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</si>
  <si>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</si>
  <si>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</si>
  <si>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</si>
  <si>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</si>
  <si>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</si>
  <si>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</si>
  <si>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</si>
  <si>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</si>
  <si>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</si>
  <si>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</si>
  <si>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</si>
  <si>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</si>
  <si>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</si>
  <si>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</si>
  <si>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</si>
  <si>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</si>
  <si>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</si>
  <si>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</si>
  <si>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</si>
  <si>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</si>
  <si>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</si>
  <si>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</si>
  <si>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</si>
  <si>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</si>
  <si>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</si>
  <si>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</si>
  <si>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</si>
  <si>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</si>
  <si>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</si>
  <si>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</si>
  <si>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</si>
  <si>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</si>
  <si>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</si>
  <si>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</si>
  <si>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</si>
  <si>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</si>
  <si>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</si>
  <si>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</si>
  <si>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</si>
  <si>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</si>
  <si>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</si>
  <si>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</si>
  <si>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</si>
  <si>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</si>
  <si>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</si>
  <si>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</si>
  <si>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</si>
  <si>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</si>
  <si>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</si>
  <si>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</si>
  <si>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</si>
  <si>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</si>
  <si>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</si>
  <si>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</si>
  <si>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</si>
  <si>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</si>
  <si>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</si>
  <si>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</si>
  <si>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</si>
  <si>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</si>
  <si>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</si>
  <si>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</si>
  <si>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</si>
  <si>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</si>
  <si>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</si>
  <si>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</si>
  <si>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</si>
  <si>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</si>
  <si>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</si>
  <si>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</si>
  <si>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</si>
  <si>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</si>
  <si>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</si>
  <si>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</si>
  <si>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</si>
  <si>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</si>
  <si>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</si>
  <si>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</si>
  <si>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</si>
  <si>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</si>
  <si>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</si>
  <si>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</si>
  <si>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</si>
  <si>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</si>
  <si>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</si>
  <si>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</si>
  <si>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</si>
  <si>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</si>
  <si>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</si>
  <si>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</si>
  <si>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</si>
  <si>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</si>
  <si>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</si>
  <si>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</si>
  <si>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</si>
  <si>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</si>
  <si>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</si>
  <si>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</si>
  <si>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</si>
  <si>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</si>
  <si>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</si>
  <si>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</si>
  <si>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</si>
  <si>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</si>
  <si>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</si>
  <si>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</si>
  <si>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</si>
  <si>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</si>
  <si>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</si>
  <si>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</si>
  <si>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</si>
  <si>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</si>
  <si>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</si>
  <si>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</si>
  <si>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</si>
  <si>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</si>
  <si>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</si>
  <si>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</si>
  <si>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</si>
  <si>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</si>
  <si>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</si>
  <si>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</si>
  <si>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</si>
  <si>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</si>
  <si>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</si>
  <si>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</si>
  <si>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</si>
  <si>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</si>
  <si>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</si>
  <si>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</si>
  <si>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</si>
  <si>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</si>
  <si>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</si>
  <si>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</si>
  <si>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</si>
  <si>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</si>
  <si>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</si>
  <si>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</si>
  <si>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</si>
  <si>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</si>
  <si>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</si>
  <si>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</si>
  <si>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</si>
  <si>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</si>
  <si>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</si>
  <si>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</si>
  <si>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</si>
  <si>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</si>
  <si>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</si>
  <si>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</si>
  <si>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</si>
  <si>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</si>
  <si>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</si>
  <si>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</si>
  <si>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</si>
  <si>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</si>
  <si>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</si>
  <si>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</si>
  <si>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</si>
  <si>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</si>
  <si>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</si>
  <si>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</si>
  <si>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</si>
  <si>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</si>
  <si>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</si>
  <si>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</si>
  <si>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</si>
  <si>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</si>
  <si>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</si>
  <si>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</si>
  <si>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</si>
  <si>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</si>
  <si>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</si>
  <si>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</si>
  <si>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</si>
  <si>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</si>
  <si>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</si>
  <si>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</si>
  <si>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</si>
  <si>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</si>
  <si>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</si>
  <si>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</si>
  <si>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</si>
  <si>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</si>
  <si>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</si>
  <si>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</si>
  <si>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</si>
  <si>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</si>
  <si>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</si>
  <si>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</si>
  <si>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</si>
  <si>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</si>
  <si>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</si>
  <si>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</si>
  <si>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</si>
  <si>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</si>
  <si>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</si>
  <si>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</si>
  <si>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</si>
  <si>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</si>
  <si>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</si>
  <si>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</si>
  <si>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</si>
  <si>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</si>
  <si>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</si>
  <si>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</si>
  <si>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</si>
  <si>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</si>
  <si>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</si>
  <si>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</si>
  <si>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</si>
  <si>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</si>
  <si>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</si>
  <si>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</si>
  <si>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</si>
  <si>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</si>
  <si>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</si>
  <si>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</si>
  <si>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</si>
  <si>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</si>
  <si>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</si>
  <si>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</si>
  <si>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</si>
  <si>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</si>
  <si>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</si>
  <si>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</si>
  <si>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</si>
  <si>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</si>
  <si>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</si>
  <si>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</si>
  <si>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</si>
  <si>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</si>
  <si>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</si>
  <si>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</si>
  <si>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</si>
  <si>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</si>
  <si>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</si>
  <si>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</si>
  <si>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</si>
  <si>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</si>
  <si>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</si>
  <si>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</si>
  <si>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</si>
  <si>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</si>
  <si>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</si>
  <si>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</si>
  <si>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</si>
  <si>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</si>
  <si>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</si>
  <si>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</si>
  <si>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</si>
  <si>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</si>
  <si>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</si>
  <si>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</si>
  <si>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</si>
  <si>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</si>
  <si>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</si>
  <si>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</si>
  <si>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</si>
  <si>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</si>
  <si>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</si>
  <si>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</si>
  <si>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</si>
  <si>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</si>
  <si>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</si>
  <si>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</si>
  <si>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</si>
  <si>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</si>
  <si>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</si>
  <si>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</si>
  <si>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</si>
  <si>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</si>
  <si>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</si>
  <si>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</si>
  <si>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</si>
  <si>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</si>
  <si>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</si>
  <si>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</si>
  <si>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</si>
  <si>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</si>
  <si>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</si>
  <si>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</si>
  <si>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</si>
  <si>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</si>
  <si>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</si>
  <si>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</si>
  <si>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</si>
  <si>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</si>
  <si>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</si>
  <si>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</si>
  <si>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</si>
  <si>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</si>
  <si>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</si>
  <si>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</si>
  <si>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</si>
  <si>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</si>
  <si>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</si>
  <si>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</si>
  <si>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</si>
  <si>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</si>
  <si>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</si>
  <si>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</si>
  <si>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</si>
  <si>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</si>
  <si>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</si>
  <si>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</si>
  <si>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</si>
  <si>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</si>
  <si>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</si>
  <si>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</si>
  <si>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</si>
  <si>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</si>
  <si>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</si>
  <si>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</si>
  <si>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</si>
  <si>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</si>
  <si>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</si>
  <si>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</si>
  <si>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</si>
  <si>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</si>
  <si>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</si>
  <si>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</si>
  <si>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</si>
  <si>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</si>
  <si>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</si>
  <si>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</si>
  <si>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</si>
  <si>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</si>
  <si>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</si>
  <si>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</si>
  <si>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</si>
  <si>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</si>
  <si>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</si>
  <si>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</si>
  <si>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</si>
  <si>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</si>
  <si>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</si>
  <si>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</si>
  <si>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</si>
  <si>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</si>
  <si>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</si>
  <si>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</si>
  <si>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</si>
  <si>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</si>
  <si>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</si>
  <si>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</si>
  <si>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</si>
  <si>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</si>
  <si>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</si>
  <si>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</si>
  <si>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</si>
  <si>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</si>
  <si>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</si>
  <si>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</si>
  <si>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</si>
  <si>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</si>
  <si>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</si>
  <si>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</si>
  <si>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</si>
  <si>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</si>
  <si>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</si>
  <si>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</si>
  <si>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</si>
  <si>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</si>
  <si>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</si>
  <si>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</si>
  <si>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</si>
  <si>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</si>
  <si>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</si>
  <si>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</si>
  <si>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</si>
  <si>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</si>
  <si>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</si>
  <si>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</si>
  <si>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</si>
  <si>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</si>
  <si>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</si>
  <si>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</si>
  <si>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</si>
  <si>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</si>
  <si>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</si>
  <si>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</si>
  <si>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</si>
  <si>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</si>
  <si>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</si>
  <si>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</si>
  <si>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</si>
  <si>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</si>
  <si>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</si>
  <si>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</si>
  <si>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</si>
  <si>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</si>
  <si>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</si>
  <si>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</si>
  <si>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</si>
  <si>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</si>
  <si>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</si>
  <si>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</si>
  <si>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</si>
  <si>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</si>
  <si>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</si>
  <si>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</si>
  <si>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</si>
  <si>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</si>
  <si>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</si>
  <si>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</si>
  <si>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</si>
  <si>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</si>
  <si>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</si>
  <si>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</si>
  <si>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</si>
  <si>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</si>
  <si>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</si>
  <si>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</si>
  <si>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</si>
  <si>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</si>
  <si>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</si>
  <si>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</si>
  <si>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</si>
  <si>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</si>
  <si>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</si>
  <si>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</si>
  <si>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</si>
  <si>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</si>
  <si>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</si>
  <si>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</si>
  <si>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</si>
  <si>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</si>
  <si>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</si>
  <si>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</si>
  <si>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</si>
  <si>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</si>
  <si>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</si>
  <si>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</si>
  <si>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</si>
  <si>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</si>
  <si>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</si>
  <si>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</si>
  <si>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</si>
  <si>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</si>
  <si>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</si>
  <si>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</si>
  <si>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</si>
  <si>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</si>
  <si>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</si>
  <si>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</si>
  <si>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</si>
  <si>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</si>
  <si>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</si>
  <si>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</si>
  <si>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</si>
  <si>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</si>
  <si>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</si>
  <si>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</si>
  <si>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</si>
  <si>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</si>
  <si>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</si>
  <si>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</si>
  <si>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</si>
  <si>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</si>
  <si>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</si>
  <si>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</si>
  <si>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</si>
  <si>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</si>
  <si>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</si>
  <si>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</si>
  <si>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</si>
  <si>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</si>
  <si>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</si>
  <si>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</si>
  <si>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</si>
  <si>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</si>
  <si>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</si>
  <si>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</si>
  <si>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</si>
  <si>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</si>
  <si>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</si>
  <si>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</si>
  <si>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</si>
  <si>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</si>
  <si>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</si>
  <si>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</si>
  <si>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</si>
  <si>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</si>
  <si>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</si>
  <si>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</si>
  <si>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</si>
  <si>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</si>
  <si>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</si>
  <si>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</si>
  <si>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</si>
  <si>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</si>
  <si>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</si>
  <si>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</si>
  <si>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</si>
  <si>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</si>
  <si>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</si>
  <si>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</si>
  <si>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</si>
  <si>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</si>
  <si>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</si>
  <si>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</si>
  <si>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</si>
  <si>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</si>
  <si>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</si>
  <si>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</si>
  <si>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</si>
  <si>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</si>
  <si>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</si>
  <si>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</si>
  <si>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</si>
  <si>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</si>
  <si>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</si>
  <si>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</si>
  <si>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</si>
  <si>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</si>
  <si>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</si>
  <si>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</si>
  <si>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</si>
  <si>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</si>
  <si>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</si>
  <si>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</si>
  <si>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</si>
  <si>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</si>
  <si>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</si>
  <si>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</si>
  <si>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</si>
  <si>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</si>
  <si>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</si>
  <si>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</si>
  <si>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</si>
  <si>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</si>
  <si>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</si>
  <si>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</si>
  <si>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</si>
  <si>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</si>
  <si>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</si>
  <si>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</si>
  <si>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</si>
  <si>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</si>
  <si>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</si>
  <si>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</si>
  <si>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</si>
  <si>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</si>
  <si>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</si>
  <si>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</si>
  <si>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</si>
  <si>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</si>
  <si>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</si>
  <si>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</si>
  <si>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</si>
  <si>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</si>
  <si>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</si>
  <si>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</si>
  <si>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</si>
  <si>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</si>
  <si>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</si>
  <si>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</si>
  <si>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</si>
  <si>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</si>
  <si>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</si>
  <si>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</si>
  <si>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</si>
  <si>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</si>
  <si>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</si>
  <si>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</si>
  <si>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</si>
  <si>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</si>
  <si>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</si>
  <si>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</si>
  <si>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</si>
  <si>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</si>
  <si>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</si>
  <si>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</si>
  <si>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</si>
  <si>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</si>
  <si>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</si>
  <si>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</si>
  <si>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</si>
  <si>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</si>
  <si>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</si>
  <si>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</si>
  <si>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</si>
  <si>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</si>
  <si>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</si>
  <si>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</si>
  <si>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</si>
  <si>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</si>
  <si>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</si>
  <si>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</si>
  <si>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</si>
  <si>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</si>
  <si>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</si>
  <si>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</si>
  <si>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</si>
  <si>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</si>
  <si>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</si>
  <si>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</si>
  <si>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</si>
  <si>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</si>
  <si>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</si>
  <si>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</si>
  <si>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</si>
  <si>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</si>
  <si>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</si>
  <si>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</si>
  <si>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</si>
  <si>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</si>
  <si>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</si>
  <si>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</si>
  <si>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</si>
  <si>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</si>
  <si>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</si>
  <si>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</si>
  <si>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</si>
  <si>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</si>
  <si>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</si>
  <si>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</si>
  <si>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</si>
  <si>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</si>
  <si>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</si>
  <si>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</si>
  <si>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</si>
  <si>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</si>
  <si>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</si>
  <si>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</si>
  <si>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</si>
  <si>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</si>
  <si>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</si>
  <si>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</si>
  <si>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</si>
  <si>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</si>
  <si>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</si>
  <si>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</si>
  <si>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</si>
  <si>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</si>
  <si>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</si>
  <si>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</si>
  <si>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</si>
  <si>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</si>
  <si>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</si>
  <si>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</si>
  <si>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</si>
  <si>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</si>
  <si>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</si>
  <si>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</si>
  <si>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</si>
  <si>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</si>
  <si>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</si>
  <si>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</si>
  <si>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</si>
  <si>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</si>
  <si>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</si>
  <si>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</si>
  <si>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</si>
  <si>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</si>
  <si>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</si>
  <si>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</si>
  <si>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</si>
  <si>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</si>
  <si>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</si>
  <si>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</si>
  <si>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</si>
  <si>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</si>
  <si>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</si>
  <si>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</si>
  <si>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</si>
  <si>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</si>
  <si>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</si>
  <si>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</si>
  <si>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</si>
  <si>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</si>
  <si>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</si>
  <si>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</si>
  <si>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</si>
  <si>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</si>
  <si>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</si>
  <si>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</si>
  <si>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</si>
  <si>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</si>
  <si>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</si>
  <si>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</si>
  <si>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</si>
  <si>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</si>
  <si>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</si>
  <si>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</si>
  <si>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</si>
  <si>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</si>
  <si>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</si>
  <si>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</si>
  <si>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</si>
  <si>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</si>
  <si>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</si>
  <si>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</si>
  <si>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</si>
  <si>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</si>
  <si>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</si>
  <si>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</si>
  <si>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</si>
  <si>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</si>
  <si>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</si>
  <si>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</si>
  <si>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</si>
  <si>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</si>
  <si>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</si>
  <si>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</si>
  <si>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</si>
  <si>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</si>
  <si>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</si>
  <si>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</si>
  <si>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</si>
  <si>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</si>
  <si>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</si>
  <si>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</si>
  <si>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</si>
  <si>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</si>
  <si>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</si>
  <si>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</si>
  <si>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</si>
  <si>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</si>
  <si>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</si>
  <si>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</si>
  <si>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</si>
  <si>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</si>
  <si>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</si>
  <si>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</si>
  <si>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</si>
  <si>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</si>
  <si>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</si>
  <si>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</si>
  <si>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</si>
  <si>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</si>
  <si>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</si>
  <si>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</si>
  <si>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</si>
  <si>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</si>
  <si>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</si>
  <si>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</si>
  <si>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</si>
  <si>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</si>
  <si>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</si>
  <si>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</si>
  <si>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</si>
  <si>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</si>
  <si>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</si>
  <si>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</si>
  <si>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</si>
  <si>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</si>
  <si>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</si>
  <si>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</si>
  <si>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</si>
  <si>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</si>
  <si>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</si>
  <si>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</si>
  <si>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</si>
  <si>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</si>
  <si>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</si>
  <si>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</si>
  <si>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</si>
  <si>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</si>
  <si>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</si>
  <si>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</si>
  <si>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</si>
  <si>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</si>
  <si>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</si>
  <si>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</si>
  <si>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</si>
  <si>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</si>
  <si>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</si>
  <si>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</si>
  <si>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</si>
  <si>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</si>
  <si>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</si>
  <si>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</si>
  <si>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</si>
  <si>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</si>
  <si>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</si>
  <si>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</si>
  <si>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</si>
  <si>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</si>
  <si>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</si>
  <si>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</si>
  <si>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</si>
  <si>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</si>
  <si>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</si>
  <si>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</si>
  <si>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</si>
  <si>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</si>
  <si>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</si>
  <si>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</si>
  <si>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</si>
  <si>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</si>
  <si>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</si>
  <si>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</si>
  <si>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</si>
  <si>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</si>
  <si>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</si>
  <si>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</si>
  <si>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</si>
  <si>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</si>
  <si>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</si>
  <si>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</si>
  <si>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</si>
  <si>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</si>
  <si>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</si>
  <si>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</si>
  <si>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</si>
  <si>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</si>
  <si>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</si>
  <si>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</si>
  <si>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</si>
  <si>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</si>
  <si>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</si>
  <si>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</si>
  <si>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</si>
  <si>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</si>
  <si>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</si>
  <si>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</si>
  <si>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</si>
  <si>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</si>
  <si>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</si>
  <si>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</si>
  <si>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</si>
  <si>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</si>
  <si>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</si>
  <si>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</si>
  <si>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</si>
  <si>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</si>
  <si>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</si>
  <si>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</si>
  <si>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</si>
  <si>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</si>
  <si>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</si>
  <si>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</si>
  <si>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</si>
  <si>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</si>
  <si>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</si>
  <si>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</si>
  <si>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</si>
  <si>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</si>
  <si>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</si>
  <si>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</si>
  <si>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</si>
  <si>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</si>
  <si>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</si>
  <si>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</si>
  <si>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</si>
  <si>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</si>
  <si>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</si>
  <si>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</si>
  <si>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</si>
  <si>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</si>
  <si>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</si>
  <si>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</si>
  <si>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</si>
  <si>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</si>
  <si>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</si>
  <si>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</si>
  <si>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</si>
  <si>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</si>
  <si>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</si>
  <si>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</si>
  <si>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</si>
  <si>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</si>
  <si>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</si>
  <si>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</si>
  <si>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</si>
  <si>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</si>
  <si>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</si>
  <si>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</si>
  <si>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</si>
  <si>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</si>
  <si>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</si>
  <si>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</si>
  <si>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</si>
  <si>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</si>
  <si>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</si>
  <si>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</si>
  <si>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</si>
  <si>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</si>
  <si>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</si>
  <si>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</si>
  <si>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</si>
  <si>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</si>
  <si>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</si>
  <si>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</si>
  <si>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</si>
  <si>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</si>
  <si>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</si>
  <si>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</si>
  <si>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</si>
  <si>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</si>
  <si>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</si>
  <si>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</si>
  <si>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</si>
  <si>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</si>
  <si>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</si>
  <si>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</si>
  <si>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</si>
  <si>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</si>
  <si>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</si>
  <si>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</si>
  <si>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</si>
  <si>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</si>
  <si>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</si>
  <si>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</si>
  <si>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</si>
  <si>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</si>
  <si>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</si>
  <si>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</si>
  <si>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</si>
  <si>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</si>
  <si>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</si>
  <si>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</si>
  <si>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</si>
  <si>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</si>
  <si>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</si>
  <si>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</si>
  <si>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</si>
  <si>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</si>
  <si>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</si>
  <si>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</si>
  <si>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</si>
  <si>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</si>
  <si>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</si>
  <si>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</si>
  <si>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</si>
  <si>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</si>
  <si>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</si>
  <si>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</si>
  <si>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</si>
  <si>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</si>
  <si>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</si>
  <si>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</si>
  <si>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</si>
  <si>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</si>
  <si>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</si>
  <si>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</si>
  <si>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</si>
  <si>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</si>
  <si>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</si>
  <si>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</si>
  <si>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</si>
  <si>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</si>
  <si>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</si>
  <si>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</si>
  <si>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</si>
  <si>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</si>
  <si>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</si>
  <si>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</si>
  <si>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</si>
  <si>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</si>
  <si>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</si>
  <si>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</si>
  <si>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</si>
  <si>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</si>
  <si>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</si>
  <si>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</si>
  <si>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</si>
  <si>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</si>
  <si>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</si>
  <si>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</si>
  <si>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</si>
  <si>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</si>
  <si>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</si>
  <si>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</si>
  <si>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</si>
  <si>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</si>
  <si>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</si>
  <si>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</si>
  <si>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</si>
  <si>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</si>
  <si>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</si>
  <si>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</si>
  <si>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</si>
  <si>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</si>
  <si>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</si>
  <si>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</si>
  <si>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</si>
  <si>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</si>
  <si>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</si>
  <si>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</si>
  <si>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</si>
  <si>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</si>
  <si>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</si>
  <si>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</si>
  <si>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</si>
  <si>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</si>
  <si>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</si>
  <si>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</si>
  <si>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</si>
  <si>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</si>
  <si>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</si>
  <si>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</si>
  <si>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</si>
  <si>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</si>
  <si>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</si>
  <si>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</si>
  <si>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</si>
  <si>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</si>
  <si>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</si>
  <si>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</si>
  <si>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</si>
  <si>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</si>
  <si>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</si>
  <si>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</si>
  <si>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</si>
  <si>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</si>
  <si>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</si>
  <si>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</si>
  <si>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</si>
  <si>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</si>
  <si>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</si>
  <si>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</si>
  <si>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</si>
  <si>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</si>
  <si>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</si>
  <si>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</si>
  <si>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</si>
  <si>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</si>
  <si>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</si>
  <si>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</si>
  <si>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</si>
  <si>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</si>
  <si>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</si>
  <si>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</si>
  <si>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</si>
  <si>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</si>
  <si>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</si>
  <si>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</si>
  <si>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</si>
  <si>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</si>
  <si>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</si>
  <si>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</si>
  <si>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</si>
  <si>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</si>
  <si>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</si>
  <si>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</si>
  <si>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</si>
  <si>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</si>
  <si>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</si>
  <si>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</si>
  <si>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</si>
  <si>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</si>
  <si>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</si>
  <si>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</si>
  <si>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</si>
  <si>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</si>
  <si>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</si>
  <si>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</si>
  <si>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</si>
  <si>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</si>
  <si>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</si>
  <si>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</si>
  <si>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</si>
  <si>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</si>
  <si>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</si>
  <si>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</si>
  <si>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</si>
  <si>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</si>
  <si>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</si>
  <si>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</si>
  <si>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</si>
  <si>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</si>
  <si>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</si>
  <si>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</si>
  <si>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</si>
  <si>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</si>
  <si>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</si>
  <si>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</si>
  <si>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</si>
  <si>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</si>
  <si>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</si>
  <si>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</si>
  <si>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</si>
  <si>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</si>
  <si>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</si>
  <si>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</si>
  <si>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</si>
  <si>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</si>
  <si>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</si>
  <si>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</si>
  <si>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</si>
  <si>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</si>
  <si>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</si>
  <si>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</si>
  <si>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</si>
  <si>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</si>
  <si>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</si>
  <si>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</si>
  <si>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</si>
  <si>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</si>
  <si>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</si>
  <si>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</si>
  <si>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</si>
  <si>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</si>
  <si>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</si>
  <si>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</si>
  <si>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</si>
  <si>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</si>
  <si>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</si>
  <si>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</si>
  <si>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</si>
  <si>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</si>
  <si>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</si>
  <si>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</si>
  <si>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</si>
  <si>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</si>
  <si>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</si>
  <si>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</si>
  <si>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</si>
  <si>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</si>
  <si>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</si>
  <si>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</si>
  <si>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</si>
  <si>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</si>
  <si>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</si>
  <si>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</si>
  <si>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</si>
  <si>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</si>
  <si>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</si>
  <si>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</si>
  <si>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</si>
  <si>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</si>
  <si>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</si>
  <si>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</si>
  <si>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</si>
  <si>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</si>
  <si>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</si>
  <si>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</si>
  <si>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</si>
  <si>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</si>
  <si>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</si>
  <si>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</si>
  <si>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</si>
  <si>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</si>
  <si>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</si>
  <si>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</si>
  <si>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</si>
  <si>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</si>
  <si>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</si>
  <si>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</si>
  <si>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</si>
  <si>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</si>
  <si>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</si>
  <si>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</si>
  <si>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</si>
  <si>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</si>
  <si>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</si>
  <si>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</si>
  <si>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</si>
  <si>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</si>
  <si>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</si>
  <si>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</si>
  <si>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</si>
  <si>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</si>
  <si>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</si>
  <si>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</si>
  <si>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</si>
  <si>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</si>
  <si>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</si>
  <si>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</si>
  <si>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</si>
  <si>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</si>
  <si>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</si>
  <si>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</si>
  <si>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</si>
  <si>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</si>
  <si>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</si>
  <si>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</si>
  <si>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</si>
  <si>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</si>
  <si>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</si>
  <si>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</si>
  <si>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</si>
  <si>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</si>
  <si>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</si>
  <si>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</si>
  <si>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</si>
  <si>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</si>
  <si>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</si>
  <si>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</si>
  <si>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</si>
  <si>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</si>
  <si>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</si>
  <si>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</si>
  <si>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</si>
  <si>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</si>
  <si>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</si>
  <si>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</si>
  <si>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</si>
  <si>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</si>
  <si>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</si>
  <si>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</si>
  <si>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</si>
  <si>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</si>
  <si>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</si>
  <si>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</si>
  <si>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</si>
  <si>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</si>
  <si>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</si>
  <si>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</si>
  <si>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</si>
  <si>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</si>
  <si>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</si>
  <si>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</si>
  <si>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</si>
  <si>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</si>
  <si>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</si>
  <si>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</si>
  <si>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</si>
  <si>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</si>
  <si>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</si>
  <si>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</si>
  <si>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</si>
  <si>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</si>
  <si>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</si>
  <si>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</si>
  <si>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</si>
  <si>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</si>
  <si>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</si>
  <si>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</si>
  <si>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</si>
  <si>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</si>
  <si>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</si>
  <si>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</si>
  <si>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</si>
  <si>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</si>
  <si>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</si>
  <si>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</si>
  <si>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</si>
  <si>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</si>
  <si>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</si>
  <si>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</si>
  <si>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</si>
  <si>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</si>
  <si>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</si>
  <si>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</si>
  <si>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</si>
  <si>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</si>
  <si>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</si>
  <si>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</si>
  <si>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</si>
  <si>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</si>
  <si>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</si>
  <si>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</si>
  <si>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</si>
  <si>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</si>
  <si>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</si>
  <si>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</si>
  <si>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</si>
  <si>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</si>
  <si>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</si>
  <si>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</si>
  <si>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</si>
  <si>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</si>
  <si>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</si>
  <si>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</si>
  <si>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</si>
  <si>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</si>
  <si>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</si>
  <si>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</si>
  <si>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</si>
  <si>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</si>
  <si>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</si>
  <si>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</si>
  <si>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</si>
  <si>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</si>
  <si>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</si>
  <si>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</si>
  <si>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</si>
  <si>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</si>
  <si>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</si>
  <si>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</si>
  <si>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</si>
  <si>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</si>
  <si>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</si>
  <si>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</si>
  <si>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</si>
  <si>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</si>
  <si>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</si>
  <si>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</si>
  <si>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</si>
  <si>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</si>
  <si>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</si>
  <si>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</si>
  <si>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</si>
  <si>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</si>
  <si>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</si>
  <si>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</si>
  <si>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</si>
  <si>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</si>
  <si>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</si>
  <si>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</si>
  <si>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</si>
  <si>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</si>
  <si>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</si>
  <si>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</si>
  <si>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</si>
  <si>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</si>
  <si>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</si>
  <si>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</si>
  <si>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</si>
  <si>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</si>
  <si>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</si>
  <si>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</si>
  <si>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</si>
  <si>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</si>
  <si>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</si>
  <si>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</si>
  <si>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</si>
  <si>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</si>
  <si>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</si>
  <si>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</si>
  <si>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</si>
  <si>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</si>
  <si>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</si>
  <si>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</si>
  <si>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</si>
  <si>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</si>
  <si>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</si>
  <si>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</si>
  <si>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</si>
  <si>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</si>
  <si>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</si>
  <si>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</si>
  <si>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</si>
  <si>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</si>
  <si>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</si>
  <si>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</si>
  <si>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</si>
  <si>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</si>
  <si>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</si>
  <si>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</si>
  <si>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</si>
  <si>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</si>
  <si>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</si>
  <si>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</si>
  <si>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</si>
  <si>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</si>
  <si>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</si>
  <si>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</si>
  <si>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</si>
  <si>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</si>
  <si>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</si>
  <si>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</si>
  <si>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</si>
  <si>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</si>
  <si>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</si>
  <si>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</si>
  <si>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</si>
  <si>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</si>
  <si>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</si>
  <si>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</si>
  <si>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</si>
  <si>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</si>
  <si>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</si>
  <si>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</si>
  <si>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</si>
  <si>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</si>
  <si>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</si>
  <si>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</si>
  <si>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</si>
  <si>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</si>
  <si>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</si>
  <si>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</si>
  <si>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</si>
  <si>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</si>
  <si>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</si>
  <si>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</si>
  <si>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</si>
  <si>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</si>
  <si>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</si>
  <si>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</si>
  <si>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</si>
  <si>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</si>
  <si>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</si>
  <si>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</si>
  <si>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</si>
  <si>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</si>
  <si>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</si>
  <si>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</si>
  <si>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</si>
  <si>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</si>
  <si>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</si>
  <si>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</si>
  <si>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</si>
  <si>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</si>
  <si>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</si>
  <si>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</si>
  <si>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</si>
  <si>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</si>
  <si>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</si>
  <si>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</si>
  <si>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</si>
  <si>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</si>
  <si>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</si>
  <si>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</si>
  <si>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</si>
  <si>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</si>
  <si>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</si>
  <si>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</si>
  <si>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</si>
  <si>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</si>
  <si>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</si>
  <si>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</si>
  <si>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</si>
  <si>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</si>
  <si>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</si>
  <si>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</si>
  <si>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</si>
  <si>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</si>
  <si>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</si>
  <si>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</si>
  <si>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</si>
  <si>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</si>
  <si>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</si>
  <si>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</si>
  <si>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</si>
  <si>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</si>
  <si>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</si>
  <si>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</si>
  <si>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</si>
  <si>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</si>
  <si>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</si>
  <si>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</si>
  <si>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</si>
  <si>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</si>
  <si>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</si>
  <si>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</si>
  <si>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</si>
  <si>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</si>
  <si>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</si>
  <si>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</si>
  <si>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</si>
  <si>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</si>
  <si>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</si>
  <si>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</si>
  <si>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</si>
  <si>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</si>
  <si>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</si>
  <si>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</si>
  <si>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</si>
  <si>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</si>
  <si>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</si>
  <si>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</si>
  <si>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</si>
  <si>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</si>
  <si>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</si>
  <si>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</si>
  <si>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</si>
  <si>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</si>
  <si>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</si>
  <si>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</si>
  <si>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</si>
  <si>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</si>
  <si>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</si>
  <si>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</si>
  <si>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</si>
  <si>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</si>
  <si>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</si>
  <si>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</si>
  <si>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</si>
  <si>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</si>
  <si>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</si>
  <si>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</si>
  <si>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</si>
  <si>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</si>
  <si>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</si>
  <si>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</si>
  <si>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</si>
  <si>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</si>
  <si>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</si>
  <si>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</si>
  <si>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</si>
  <si>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</si>
  <si>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</si>
  <si>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</si>
  <si>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</si>
  <si>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</si>
  <si>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</si>
  <si>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</si>
  <si>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</si>
  <si>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</si>
  <si>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</si>
  <si>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</si>
  <si>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</si>
  <si>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</si>
  <si>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</si>
  <si>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</si>
  <si>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</si>
  <si>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</si>
  <si>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</si>
  <si>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</si>
  <si>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</si>
  <si>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</si>
  <si>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</si>
  <si>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</si>
  <si>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</si>
  <si>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</si>
  <si>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</si>
  <si>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</si>
  <si>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</si>
  <si>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</si>
  <si>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</si>
  <si>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</si>
  <si>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</si>
  <si>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</si>
  <si>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</si>
  <si>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</si>
  <si>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</si>
  <si>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</si>
  <si>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</si>
  <si>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</si>
  <si>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</si>
  <si>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</si>
  <si>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</si>
  <si>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</si>
  <si>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</si>
  <si>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</si>
  <si>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</si>
  <si>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</si>
  <si>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</si>
  <si>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</si>
  <si>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</si>
  <si>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</si>
  <si>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</si>
  <si>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</si>
  <si>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</si>
  <si>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</si>
  <si>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</si>
  <si>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</si>
  <si>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</si>
  <si>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</si>
  <si>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</si>
  <si>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</si>
  <si>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</si>
  <si>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</si>
  <si>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</si>
  <si>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</si>
  <si>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</si>
  <si>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</si>
  <si>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</si>
  <si>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</si>
  <si>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</si>
  <si>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</si>
  <si>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</si>
  <si>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</si>
  <si>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</si>
  <si>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</si>
  <si>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</si>
  <si>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</si>
  <si>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</si>
  <si>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</si>
  <si>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</si>
  <si>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</si>
  <si>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</si>
  <si>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</si>
  <si>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</si>
  <si>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</si>
  <si>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</si>
  <si>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</si>
  <si>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</si>
  <si>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</si>
  <si>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</si>
  <si>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</si>
  <si>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</si>
  <si>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</si>
  <si>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</si>
  <si>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</si>
  <si>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</si>
  <si>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</si>
  <si>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</si>
  <si>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</si>
  <si>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</si>
  <si>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</si>
  <si>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</si>
  <si>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</si>
  <si>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</si>
  <si>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</si>
  <si>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</si>
  <si>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</si>
  <si>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</si>
  <si>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</si>
  <si>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</si>
  <si>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</si>
  <si>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</si>
  <si>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</si>
  <si>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</si>
  <si>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</si>
  <si>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</si>
  <si>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</si>
  <si>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</si>
  <si>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</si>
  <si>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</si>
  <si>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</si>
  <si>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</si>
  <si>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</si>
  <si>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</si>
  <si>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</si>
  <si>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</si>
  <si>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</si>
  <si>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</si>
  <si>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</si>
  <si>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</si>
  <si>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</si>
  <si>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</si>
  <si>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</si>
  <si>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</si>
  <si>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</si>
  <si>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</si>
  <si>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</si>
  <si>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</si>
  <si>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</si>
  <si>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</si>
  <si>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</si>
  <si>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</si>
  <si>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</si>
  <si>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</si>
  <si>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</si>
  <si>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</si>
  <si>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</si>
  <si>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</si>
  <si>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</si>
  <si>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</si>
  <si>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</si>
  <si>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</si>
  <si>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</si>
  <si>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</si>
  <si>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</si>
  <si>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</si>
  <si>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</si>
  <si>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</si>
  <si>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</si>
  <si>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</si>
  <si>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</si>
  <si>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</si>
  <si>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</si>
  <si>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</si>
  <si>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</si>
  <si>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</si>
  <si>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</si>
  <si>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</si>
  <si>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</si>
  <si>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</si>
  <si>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</si>
  <si>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</si>
  <si>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</si>
  <si>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</si>
  <si>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</si>
  <si>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</si>
  <si>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</si>
  <si>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</si>
  <si>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</si>
  <si>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</si>
  <si>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</si>
  <si>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</si>
  <si>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</si>
  <si>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</si>
  <si>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</si>
  <si>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</si>
  <si>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</si>
  <si>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</si>
  <si>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</si>
  <si>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</si>
  <si>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</si>
  <si>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</si>
  <si>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</si>
  <si>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</si>
  <si>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</si>
  <si>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</si>
  <si>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</si>
  <si>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</si>
  <si>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</si>
  <si>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</si>
  <si>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</si>
  <si>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</si>
  <si>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</si>
  <si>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</si>
  <si>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</si>
  <si>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</si>
  <si>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</si>
  <si>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</si>
  <si>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</si>
  <si>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</si>
  <si>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</si>
  <si>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</si>
  <si>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</si>
  <si>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</si>
  <si>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</si>
  <si>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</si>
  <si>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</si>
  <si>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</si>
  <si>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</si>
  <si>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</si>
  <si>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</si>
  <si>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</si>
  <si>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</si>
  <si>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</si>
  <si>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</si>
  <si>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</si>
  <si>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</si>
  <si>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</si>
  <si>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</si>
  <si>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</si>
  <si>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</si>
  <si>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</si>
  <si>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</si>
  <si>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</si>
  <si>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</si>
  <si>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</si>
  <si>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</si>
  <si>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</si>
  <si>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</si>
  <si>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</si>
  <si>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</si>
  <si>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</si>
  <si>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</si>
  <si>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</si>
  <si>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</si>
  <si>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</si>
  <si>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</si>
  <si>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</si>
  <si>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</si>
  <si>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</si>
  <si>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</si>
  <si>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</si>
  <si>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</si>
  <si>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</si>
  <si>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</si>
  <si>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</si>
  <si>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</si>
  <si>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</si>
  <si>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</si>
  <si>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</si>
  <si>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</si>
  <si>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</si>
  <si>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</si>
  <si>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</si>
  <si>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</si>
  <si>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</si>
  <si>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</si>
  <si>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</si>
  <si>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</si>
  <si>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</si>
  <si>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</si>
  <si>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</si>
  <si>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</si>
  <si>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</si>
  <si>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</si>
  <si>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</si>
  <si>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</si>
  <si>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</si>
  <si>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</si>
  <si>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</si>
  <si>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</si>
  <si>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</si>
  <si>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</si>
  <si>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</si>
  <si>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</si>
  <si>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</si>
  <si>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</si>
  <si>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</si>
  <si>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</si>
  <si>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</si>
  <si>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</si>
  <si>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</si>
  <si>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</si>
  <si>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</si>
  <si>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</si>
  <si>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</si>
  <si>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</si>
  <si>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</si>
  <si>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</si>
  <si>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</si>
  <si>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</si>
  <si>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</si>
  <si>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</si>
  <si>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</si>
  <si>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</si>
  <si>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</si>
  <si>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</si>
  <si>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</si>
  <si>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</si>
  <si>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</si>
  <si>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</si>
  <si>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</si>
  <si>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</si>
  <si>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</si>
  <si>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</si>
  <si>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</si>
  <si>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</si>
  <si>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</si>
  <si>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</si>
  <si>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</si>
  <si>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</si>
  <si>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</si>
  <si>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</si>
  <si>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</si>
  <si>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</si>
  <si>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</si>
  <si>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</si>
  <si>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</si>
  <si>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</si>
  <si>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</si>
  <si>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</si>
  <si>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</si>
  <si>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</si>
  <si>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</si>
  <si>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</si>
  <si>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</si>
  <si>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</si>
  <si>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</si>
  <si>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</si>
  <si>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</si>
  <si>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</si>
  <si>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</si>
  <si>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</si>
  <si>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</si>
  <si>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</si>
  <si>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</si>
  <si>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</si>
  <si>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</si>
  <si>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</si>
  <si>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</si>
  <si>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</si>
  <si>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</si>
  <si>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</si>
  <si>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</si>
  <si>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</si>
  <si>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</si>
  <si>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</si>
  <si>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</si>
  <si>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</si>
  <si>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</si>
  <si>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</si>
  <si>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</si>
  <si>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</si>
  <si>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</si>
  <si>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</si>
  <si>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</si>
  <si>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</si>
  <si>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</si>
  <si>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</si>
  <si>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</si>
  <si>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</si>
  <si>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</si>
  <si>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</si>
  <si>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</si>
  <si>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</si>
  <si>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</si>
  <si>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</si>
  <si>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</si>
  <si>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</si>
  <si>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</si>
  <si>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</si>
  <si>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</si>
  <si>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</si>
  <si>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</si>
  <si>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</si>
  <si>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</si>
  <si>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</si>
  <si>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</si>
  <si>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</si>
  <si>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</si>
  <si>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</si>
  <si>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</si>
  <si>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</si>
  <si>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</si>
  <si>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</si>
  <si>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</si>
  <si>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</si>
  <si>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</si>
  <si>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</si>
  <si>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</si>
  <si>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</si>
  <si>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</si>
  <si>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</si>
  <si>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</si>
  <si>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</si>
  <si>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</si>
  <si>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</si>
  <si>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</si>
  <si>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</si>
  <si>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</si>
  <si>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</si>
  <si>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</si>
  <si>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</si>
  <si>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</si>
  <si>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</si>
  <si>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</si>
  <si>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</si>
  <si>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</si>
  <si>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</si>
  <si>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</si>
  <si>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</si>
  <si>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</si>
  <si>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</si>
  <si>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</si>
  <si>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</si>
  <si>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</si>
  <si>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</si>
  <si>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</si>
  <si>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</si>
  <si>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</si>
  <si>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</si>
  <si>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</si>
  <si>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</si>
  <si>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</si>
  <si>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</si>
  <si>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</si>
  <si>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</si>
  <si>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</si>
  <si>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</si>
  <si>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</si>
  <si>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</si>
  <si>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</si>
  <si>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</si>
  <si>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</si>
  <si>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</si>
  <si>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</si>
  <si>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</si>
  <si>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</si>
  <si>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</si>
  <si>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</si>
  <si>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</si>
  <si>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</si>
  <si>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</si>
  <si>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</si>
  <si>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</si>
  <si>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</si>
  <si>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</si>
  <si>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</si>
  <si>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</si>
  <si>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</si>
  <si>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</si>
  <si>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</si>
  <si>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</si>
  <si>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</si>
  <si>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</si>
  <si>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</si>
  <si>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</si>
  <si>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</si>
  <si>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</si>
  <si>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</si>
  <si>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</si>
  <si>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</si>
  <si>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</si>
  <si>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</si>
  <si>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</si>
  <si>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</si>
  <si>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</si>
  <si>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</si>
  <si>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</si>
  <si>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</si>
  <si>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</si>
  <si>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</si>
  <si>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</si>
  <si>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</si>
  <si>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</si>
  <si>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</si>
  <si>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</si>
  <si>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</si>
  <si>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</si>
  <si>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</si>
  <si>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</si>
  <si>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</si>
  <si>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</si>
  <si>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</si>
  <si>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</si>
  <si>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</si>
  <si>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</si>
  <si>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</si>
  <si>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</si>
  <si>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</si>
  <si>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</si>
  <si>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</si>
  <si>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</si>
  <si>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</si>
  <si>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</si>
  <si>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</si>
  <si>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</si>
  <si>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</si>
  <si>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</si>
  <si>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</si>
  <si>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</si>
  <si>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</si>
  <si>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</si>
  <si>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</si>
  <si>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</si>
  <si>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</si>
  <si>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</si>
  <si>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</si>
  <si>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</si>
  <si>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</si>
  <si>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</si>
  <si>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</si>
  <si>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</si>
  <si>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</si>
  <si>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</si>
  <si>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</si>
  <si>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</si>
  <si>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</si>
  <si>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</si>
  <si>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</si>
  <si>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</si>
  <si>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</si>
  <si>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</si>
  <si>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</si>
  <si>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</si>
  <si>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</si>
  <si>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</si>
  <si>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</si>
  <si>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</si>
  <si>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</si>
  <si>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</si>
  <si>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</si>
  <si>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</si>
  <si>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</si>
  <si>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</si>
  <si>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</si>
  <si>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</si>
  <si>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</si>
  <si>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</si>
  <si>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</si>
  <si>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</si>
  <si>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</si>
  <si>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</si>
  <si>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</si>
  <si>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</si>
  <si>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</si>
  <si>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</si>
  <si>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</si>
  <si>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</si>
  <si>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</si>
  <si>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</si>
  <si>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</si>
  <si>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</si>
  <si>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</si>
  <si>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</si>
  <si>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</si>
  <si>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</si>
  <si>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</si>
  <si>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</si>
  <si>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</si>
  <si>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</si>
  <si>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</si>
  <si>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</si>
  <si>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</si>
  <si>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</si>
  <si>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</si>
  <si>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</si>
  <si>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</si>
  <si>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</si>
  <si>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</si>
  <si>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</si>
  <si>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</si>
  <si>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</si>
  <si>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</si>
  <si>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</si>
  <si>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</si>
  <si>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</si>
  <si>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</si>
  <si>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</si>
  <si>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</si>
  <si>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</si>
  <si>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</si>
  <si>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</si>
  <si>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</si>
  <si>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</si>
  <si>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</si>
  <si>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</si>
  <si>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</si>
  <si>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</si>
  <si>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</si>
  <si>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</si>
  <si>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</si>
  <si>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</si>
  <si>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</si>
  <si>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</si>
  <si>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</si>
  <si>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</si>
  <si>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</si>
  <si>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</si>
  <si>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</si>
  <si>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</si>
  <si>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</si>
  <si>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</si>
  <si>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</si>
  <si>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</si>
  <si>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</si>
  <si>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</si>
  <si>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</si>
  <si>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</si>
  <si>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</si>
  <si>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</si>
  <si>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</si>
  <si>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</si>
  <si>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</si>
  <si>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</si>
  <si>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</si>
  <si>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</si>
  <si>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</si>
  <si>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</si>
  <si>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</si>
  <si>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</si>
  <si>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</si>
  <si>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</si>
  <si>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</si>
  <si>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</si>
  <si>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</si>
  <si>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</si>
  <si>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</si>
  <si>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</si>
  <si>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</si>
  <si>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</si>
  <si>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</si>
  <si>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</si>
  <si>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</si>
  <si>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</si>
  <si>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</si>
  <si>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</si>
  <si>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</si>
  <si>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</si>
  <si>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</si>
  <si>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</si>
  <si>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</si>
  <si>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</si>
  <si>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</si>
  <si>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</si>
  <si>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</si>
  <si>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</si>
  <si>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</si>
  <si>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</si>
  <si>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</si>
  <si>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</si>
  <si>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</si>
  <si>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</si>
  <si>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</si>
  <si>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</si>
  <si>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</si>
  <si>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</si>
  <si>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</si>
  <si>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</si>
  <si>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</si>
  <si>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</si>
  <si>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</si>
  <si>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</si>
  <si>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</si>
  <si>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</si>
  <si>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</si>
  <si>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</si>
  <si>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</si>
  <si>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</si>
  <si>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</si>
  <si>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</si>
  <si>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</si>
  <si>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</si>
  <si>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</si>
  <si>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</si>
  <si>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</si>
  <si>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</si>
  <si>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</si>
  <si>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</si>
  <si>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</si>
  <si>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</si>
  <si>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</si>
  <si>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</si>
  <si>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</si>
  <si>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</si>
  <si>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</si>
  <si>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</si>
  <si>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</si>
  <si>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</si>
  <si>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</si>
  <si>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</si>
  <si>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</si>
  <si>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</si>
  <si>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</si>
  <si>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</si>
  <si>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</si>
  <si>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</si>
  <si>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</si>
  <si>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</si>
  <si>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</si>
  <si>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</si>
  <si>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</si>
  <si>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</si>
  <si>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</si>
  <si>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</si>
  <si>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</si>
  <si>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</si>
  <si>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</si>
  <si>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</si>
  <si>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</si>
  <si>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</si>
  <si>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</si>
  <si>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</si>
  <si>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</si>
  <si>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</si>
  <si>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</si>
  <si>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</si>
  <si>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</si>
  <si>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</si>
  <si>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</si>
  <si>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</si>
  <si>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</si>
  <si>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</si>
  <si>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</si>
  <si>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</si>
  <si>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</si>
  <si>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</si>
  <si>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</si>
  <si>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</si>
  <si>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</si>
  <si>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</si>
  <si>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</si>
  <si>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</si>
  <si>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</si>
  <si>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</si>
  <si>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</si>
  <si>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</si>
  <si>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</si>
  <si>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</si>
  <si>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</si>
  <si>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</si>
  <si>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</si>
  <si>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</si>
  <si>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</si>
  <si>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</si>
  <si>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</si>
  <si>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</si>
  <si>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</si>
  <si>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</si>
  <si>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</si>
  <si>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</si>
  <si>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</si>
  <si>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</si>
  <si>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</si>
  <si>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</si>
  <si>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</si>
  <si>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</si>
  <si>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</si>
  <si>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</si>
  <si>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</si>
  <si>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</si>
  <si>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</si>
  <si>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</si>
  <si>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</si>
  <si>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</si>
  <si>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</si>
  <si>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</si>
  <si>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</si>
  <si>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</si>
  <si>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</si>
  <si>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</si>
  <si>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</si>
  <si>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</si>
  <si>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</si>
  <si>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</si>
  <si>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</si>
  <si>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</si>
  <si>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</si>
  <si>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</si>
  <si>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</si>
  <si>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</si>
  <si>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</si>
  <si>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</si>
  <si>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</si>
  <si>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</si>
  <si>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</si>
  <si>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</si>
  <si>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</si>
  <si>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</si>
  <si>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</si>
  <si>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</si>
  <si>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</si>
  <si>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</si>
  <si>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</si>
  <si>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</si>
  <si>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</si>
  <si>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</si>
  <si>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</si>
  <si>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</si>
  <si>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</si>
  <si>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</si>
  <si>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</si>
  <si>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</si>
  <si>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</si>
  <si>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</si>
  <si>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</si>
  <si>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</si>
  <si>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</si>
  <si>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</si>
  <si>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</si>
  <si>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</si>
  <si>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</si>
  <si>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</si>
  <si>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</si>
  <si>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</si>
  <si>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</si>
  <si>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</si>
  <si>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</si>
  <si>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</si>
  <si>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</si>
  <si>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</si>
  <si>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</si>
  <si>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</si>
  <si>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</si>
  <si>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</si>
  <si>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</si>
  <si>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</si>
  <si>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</si>
  <si>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</si>
  <si>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</si>
  <si>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</si>
  <si>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</si>
  <si>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</si>
  <si>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</si>
  <si>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</si>
  <si>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</si>
  <si>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</si>
  <si>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</si>
  <si>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</si>
  <si>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</si>
  <si>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</si>
  <si>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</si>
  <si>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</si>
  <si>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</si>
  <si>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</si>
  <si>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</si>
  <si>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</si>
  <si>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</si>
  <si>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</si>
  <si>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</si>
  <si>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</si>
  <si>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</si>
  <si>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</si>
  <si>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</si>
  <si>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</si>
  <si>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</si>
  <si>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</si>
  <si>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</si>
  <si>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</si>
  <si>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</si>
  <si>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</si>
  <si>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</si>
  <si>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</si>
  <si>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</si>
  <si>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</si>
  <si>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</si>
  <si>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</si>
  <si>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</si>
  <si>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</si>
  <si>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</si>
  <si>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</si>
  <si>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</si>
  <si>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</si>
  <si>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</si>
  <si>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</si>
  <si>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</si>
  <si>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</si>
  <si>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</si>
  <si>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</si>
  <si>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</si>
  <si>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</si>
  <si>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</si>
  <si>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</si>
  <si>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</si>
  <si>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</si>
  <si>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</si>
  <si>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</si>
  <si>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</si>
  <si>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</si>
  <si>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</si>
  <si>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</si>
  <si>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</si>
  <si>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</si>
  <si>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</si>
  <si>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</si>
  <si>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</si>
  <si>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</si>
  <si>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</si>
  <si>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</si>
  <si>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</si>
  <si>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</si>
  <si>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</si>
  <si>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</si>
  <si>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</si>
  <si>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</si>
  <si>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</si>
  <si>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</si>
  <si>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</si>
  <si>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</si>
  <si>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</si>
  <si>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</si>
  <si>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</si>
  <si>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</si>
  <si>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</si>
  <si>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</si>
  <si>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</si>
  <si>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</si>
  <si>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</si>
  <si>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</si>
  <si>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</si>
  <si>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</si>
  <si>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</si>
  <si>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</si>
  <si>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</si>
  <si>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</si>
  <si>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</si>
  <si>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</si>
  <si>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</si>
  <si>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</si>
  <si>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</si>
  <si>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</si>
  <si>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</si>
  <si>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</si>
  <si>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</si>
  <si>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</si>
  <si>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</si>
  <si>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</si>
  <si>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</si>
  <si>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</si>
  <si>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</si>
  <si>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</si>
  <si>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</si>
  <si>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</si>
  <si>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</si>
  <si>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</si>
  <si>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</si>
  <si>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</si>
  <si>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</si>
  <si>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</si>
  <si>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</si>
  <si>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</si>
  <si>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</si>
  <si>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</si>
  <si>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</si>
  <si>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</si>
  <si>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</si>
  <si>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</si>
  <si>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</si>
  <si>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</si>
  <si>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</si>
  <si>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</si>
  <si>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</si>
  <si>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</si>
  <si>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</si>
  <si>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</si>
  <si>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</si>
  <si>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</si>
  <si>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</si>
  <si>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</si>
  <si>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</si>
  <si>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</si>
  <si>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</si>
  <si>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</si>
  <si>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</si>
  <si>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</si>
  <si>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</si>
  <si>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</si>
  <si>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</si>
  <si>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</si>
  <si>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</si>
  <si>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</si>
  <si>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</si>
  <si>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</si>
  <si>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</si>
  <si>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</si>
  <si>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</si>
  <si>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</si>
  <si>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</si>
  <si>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</si>
  <si>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</si>
  <si>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</si>
  <si>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</si>
  <si>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</si>
  <si>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</si>
  <si>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</si>
  <si>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</si>
  <si>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</si>
  <si>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</si>
  <si>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</si>
  <si>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</si>
  <si>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</si>
  <si>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</si>
  <si>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</si>
  <si>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</si>
  <si>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</si>
  <si>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</si>
  <si>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</si>
  <si>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</si>
  <si>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</si>
  <si>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</si>
  <si>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</si>
  <si>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</si>
  <si>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</si>
  <si>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</si>
  <si>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</si>
  <si>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</si>
  <si>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</si>
  <si>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</si>
  <si>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</si>
  <si>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</si>
  <si>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</si>
  <si>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</si>
  <si>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</si>
  <si>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</si>
  <si>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</si>
  <si>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</si>
  <si>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</si>
  <si>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</si>
  <si>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</si>
  <si>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</si>
  <si>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</si>
  <si>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</si>
  <si>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</si>
  <si>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</si>
  <si>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</si>
  <si>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</si>
  <si>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</si>
  <si>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</si>
  <si>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</si>
  <si>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</si>
  <si>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</si>
  <si>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</si>
  <si>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</si>
  <si>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</si>
  <si>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</si>
  <si>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</si>
  <si>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</si>
  <si>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</si>
  <si>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</si>
  <si>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</si>
  <si>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</si>
  <si>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</si>
  <si>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</si>
  <si>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</si>
  <si>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</si>
  <si>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</si>
  <si>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</si>
  <si>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</si>
  <si>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</si>
  <si>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</si>
  <si>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</si>
  <si>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</si>
  <si>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</si>
  <si>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</si>
  <si>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</si>
  <si>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</si>
  <si>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</si>
  <si>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</si>
  <si>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</si>
  <si>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</si>
  <si>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</si>
  <si>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</si>
  <si>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</si>
  <si>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</si>
  <si>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</si>
  <si>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</si>
  <si>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</si>
  <si>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</si>
  <si>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</si>
  <si>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</si>
  <si>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</si>
  <si>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</si>
  <si>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</si>
  <si>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</si>
  <si>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</si>
  <si>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</si>
  <si>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</si>
  <si>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</si>
  <si>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</si>
  <si>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</si>
  <si>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</si>
  <si>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</si>
  <si>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</si>
  <si>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</si>
  <si>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</si>
  <si>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</si>
  <si>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</si>
  <si>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</si>
  <si>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</si>
  <si>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</si>
  <si>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</si>
  <si>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</si>
  <si>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</si>
  <si>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</si>
  <si>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</si>
  <si>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</si>
  <si>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</si>
  <si>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</si>
  <si>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</si>
  <si>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</si>
  <si>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</si>
  <si>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</si>
  <si>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</si>
  <si>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</si>
  <si>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</si>
  <si>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</si>
  <si>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</si>
  <si>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</si>
  <si>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</si>
  <si>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</si>
  <si>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</si>
  <si>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</si>
  <si>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</si>
  <si>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</si>
  <si>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</si>
  <si>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</si>
  <si>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</si>
  <si>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</si>
  <si>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</si>
  <si>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</si>
  <si>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</si>
  <si>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</si>
  <si>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</si>
  <si>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</si>
  <si>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</si>
  <si>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</si>
  <si>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</si>
  <si>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</si>
  <si>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</si>
  <si>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</si>
  <si>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</si>
  <si>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</si>
  <si>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</si>
  <si>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</si>
  <si>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</si>
  <si>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</si>
  <si>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</si>
  <si>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</si>
  <si>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</si>
  <si>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</si>
  <si>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</si>
  <si>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</si>
  <si>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</si>
  <si>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</si>
  <si>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</si>
  <si>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</si>
  <si>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</si>
  <si>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</si>
  <si>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</si>
  <si>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</si>
  <si>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</si>
  <si>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</si>
  <si>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</si>
  <si>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</si>
  <si>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</si>
  <si>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</si>
  <si>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</si>
  <si>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</si>
  <si>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</si>
  <si>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</si>
  <si>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</si>
  <si>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</si>
  <si>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</si>
  <si>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</si>
  <si>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</si>
  <si>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</si>
  <si>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</si>
  <si>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</si>
  <si>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</si>
  <si>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</si>
  <si>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</si>
  <si>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</si>
  <si>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</si>
  <si>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</si>
  <si>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</si>
  <si>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</si>
  <si>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</si>
  <si>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</si>
  <si>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</si>
  <si>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</si>
  <si>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</si>
  <si>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</si>
  <si>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</si>
  <si>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</si>
  <si>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</si>
  <si>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</si>
  <si>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</si>
  <si>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</si>
  <si>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</si>
  <si>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</si>
  <si>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</si>
  <si>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</si>
  <si>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</si>
  <si>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</si>
  <si>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</si>
  <si>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</si>
  <si>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</si>
  <si>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</si>
  <si>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</si>
  <si>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</si>
  <si>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</si>
  <si>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</si>
  <si>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</si>
  <si>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</si>
  <si>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</si>
  <si>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</si>
  <si>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</si>
  <si>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</si>
  <si>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</si>
  <si>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</si>
  <si>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</si>
  <si>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</si>
  <si>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</si>
  <si>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</si>
  <si>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</si>
  <si>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</si>
  <si>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</si>
  <si>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</si>
  <si>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</si>
  <si>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</si>
  <si>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</si>
  <si>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</si>
  <si>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</si>
  <si>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</si>
  <si>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</si>
  <si>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</si>
  <si>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</si>
  <si>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</si>
  <si>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</si>
  <si>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</si>
  <si>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</si>
  <si>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</si>
  <si>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</si>
  <si>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</si>
  <si>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</si>
  <si>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</si>
  <si>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</si>
  <si>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</si>
  <si>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</si>
  <si>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</si>
  <si>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</si>
  <si>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</si>
  <si>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</si>
  <si>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</si>
  <si>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</si>
  <si>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</si>
  <si>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</si>
  <si>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</si>
  <si>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</si>
  <si>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</si>
  <si>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</si>
  <si>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</si>
  <si>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</si>
  <si>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</si>
  <si>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</si>
  <si>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</si>
  <si>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</si>
  <si>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</si>
  <si>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</si>
  <si>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</si>
  <si>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</si>
  <si>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</si>
  <si>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</si>
  <si>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</si>
  <si>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</si>
  <si>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</si>
  <si>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</si>
  <si>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</si>
  <si>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</si>
  <si>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</si>
  <si>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</si>
  <si>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</si>
  <si>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</si>
  <si>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</si>
  <si>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</si>
  <si>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</si>
  <si>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</si>
  <si>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</si>
  <si>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</si>
  <si>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</si>
  <si>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</si>
  <si>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</si>
  <si>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</si>
  <si>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</si>
  <si>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</si>
  <si>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</si>
  <si>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</si>
  <si>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</si>
  <si>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</si>
  <si>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</si>
  <si>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</si>
  <si>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</si>
  <si>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</si>
  <si>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</si>
  <si>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</si>
  <si>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</si>
  <si>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</si>
  <si>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</si>
  <si>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</si>
  <si>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</si>
  <si>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</si>
  <si>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</si>
  <si>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</si>
  <si>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</si>
  <si>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</si>
  <si>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</si>
  <si>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</si>
  <si>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</si>
  <si>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</si>
  <si>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</si>
  <si>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</si>
  <si>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</si>
  <si>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</si>
  <si>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</si>
  <si>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</si>
  <si>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</si>
  <si>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</si>
  <si>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</si>
  <si>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</si>
  <si>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</si>
  <si>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</si>
  <si>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</si>
  <si>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</si>
  <si>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</si>
  <si>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</si>
  <si>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</si>
  <si>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</si>
  <si>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</si>
  <si>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</si>
  <si>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</si>
  <si>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</si>
  <si>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</si>
  <si>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</si>
  <si>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</si>
  <si>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</si>
  <si>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</si>
  <si>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</si>
  <si>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</si>
  <si>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</si>
  <si>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</si>
  <si>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</si>
  <si>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</si>
  <si>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</si>
  <si>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</si>
  <si>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</si>
  <si>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</si>
  <si>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</si>
  <si>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</si>
  <si>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</si>
  <si>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</si>
  <si>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</si>
  <si>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</si>
  <si>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</si>
  <si>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</si>
  <si>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</si>
  <si>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</si>
  <si>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</si>
  <si>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</si>
  <si>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</si>
  <si>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</si>
  <si>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</si>
  <si>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</si>
  <si>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</si>
  <si>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</si>
  <si>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</si>
  <si>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</si>
  <si>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</si>
  <si>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</si>
  <si>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</si>
  <si>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</si>
  <si>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</si>
  <si>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</si>
  <si>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</si>
  <si>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</si>
  <si>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</si>
  <si>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</si>
  <si>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</si>
  <si>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</si>
  <si>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</si>
  <si>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</si>
  <si>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</si>
  <si>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</si>
  <si>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</si>
  <si>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</si>
  <si>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</si>
  <si>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</si>
  <si>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</si>
  <si>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</si>
  <si>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</si>
  <si>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</si>
  <si>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</si>
  <si>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</si>
  <si>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</si>
  <si>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</si>
  <si>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</si>
  <si>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</si>
  <si>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</si>
  <si>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</si>
  <si>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</si>
  <si>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</si>
  <si>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</si>
  <si>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</si>
  <si>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</si>
  <si>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</si>
  <si>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</si>
  <si>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</si>
  <si>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</si>
  <si>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</si>
  <si>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</si>
  <si>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</si>
  <si>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</si>
  <si>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</si>
  <si>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</si>
  <si>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</si>
  <si>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</si>
  <si>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</si>
  <si>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</si>
  <si>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</si>
  <si>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</si>
  <si>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</si>
  <si>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</si>
  <si>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</si>
  <si>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</si>
  <si>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</si>
  <si>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</si>
  <si>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</si>
  <si>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</si>
  <si>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</si>
  <si>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</si>
  <si>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</si>
  <si>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</si>
  <si>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</si>
  <si>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</si>
  <si>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</si>
  <si>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</si>
  <si>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</si>
  <si>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</si>
  <si>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</si>
  <si>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</si>
  <si>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</si>
  <si>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</si>
  <si>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</si>
  <si>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</si>
  <si>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</si>
  <si>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</si>
  <si>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</si>
  <si>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</si>
  <si>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</si>
  <si>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</si>
  <si>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</si>
  <si>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</si>
  <si>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</si>
  <si>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</si>
  <si>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</si>
  <si>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</si>
  <si>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</si>
  <si>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</si>
  <si>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</si>
  <si>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</si>
  <si>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</si>
  <si>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</si>
  <si>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</si>
  <si>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</si>
  <si>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</si>
  <si>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</si>
  <si>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</si>
  <si>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</si>
  <si>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</si>
  <si>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</si>
  <si>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</si>
  <si>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</si>
  <si>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</si>
  <si>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</si>
  <si>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</si>
  <si>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</si>
  <si>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</si>
  <si>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</si>
  <si>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</si>
  <si>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</si>
  <si>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</si>
  <si>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</si>
  <si>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</si>
  <si>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</si>
  <si>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</si>
  <si>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</si>
  <si>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</si>
  <si>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</si>
  <si>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</si>
  <si>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</si>
  <si>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</si>
  <si>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</si>
  <si>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</si>
  <si>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</si>
  <si>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</si>
  <si>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</si>
  <si>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</si>
  <si>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</si>
  <si>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</si>
  <si>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</si>
  <si>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</si>
  <si>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</si>
  <si>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</si>
  <si>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</si>
  <si>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</si>
  <si>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</si>
  <si>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</si>
  <si>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</si>
  <si>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</si>
  <si>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</si>
  <si>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</si>
  <si>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</si>
  <si>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</si>
  <si>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</si>
  <si>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</si>
  <si>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</si>
  <si>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</si>
  <si>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</si>
  <si>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</si>
  <si>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</si>
  <si>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</si>
  <si>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</si>
  <si>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</si>
  <si>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</si>
  <si>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</si>
  <si>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</si>
  <si>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</si>
  <si>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</si>
  <si>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</si>
  <si>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</si>
  <si>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</si>
  <si>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</si>
  <si>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</si>
  <si>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</si>
  <si>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</si>
  <si>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</si>
  <si>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</si>
  <si>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</si>
  <si>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</si>
  <si>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</si>
  <si>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</si>
  <si>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</si>
  <si>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</si>
  <si>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</si>
  <si>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</si>
  <si>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</si>
  <si>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</si>
  <si>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</si>
  <si>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</si>
  <si>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</si>
  <si>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</si>
  <si>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</si>
  <si>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</si>
  <si>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</si>
  <si>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</si>
  <si>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</si>
  <si>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</si>
  <si>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</si>
  <si>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</si>
  <si>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</si>
  <si>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</si>
  <si>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</si>
  <si>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</si>
  <si>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</si>
  <si>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</si>
  <si>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</si>
  <si>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</si>
  <si>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</si>
  <si>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</si>
  <si>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</si>
  <si>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</si>
  <si>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</si>
  <si>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</si>
  <si>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</si>
  <si>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</si>
  <si>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</si>
  <si>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</si>
  <si>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</si>
  <si>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</si>
  <si>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</si>
  <si>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</si>
  <si>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</si>
  <si>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</si>
  <si>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</si>
  <si>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</si>
  <si>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</si>
  <si>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</si>
  <si>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</si>
  <si>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</si>
  <si>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</si>
  <si>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</si>
  <si>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</si>
  <si>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</si>
  <si>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</si>
  <si>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</si>
  <si>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</si>
  <si>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</si>
  <si>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</si>
  <si>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</si>
  <si>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</si>
  <si>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</si>
  <si>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</si>
  <si>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</si>
  <si>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</si>
  <si>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</si>
  <si>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</si>
  <si>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</si>
  <si>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</si>
  <si>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</si>
  <si>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</si>
  <si>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</si>
  <si>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</si>
  <si>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</si>
  <si>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</si>
  <si>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</si>
  <si>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</si>
  <si>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</si>
  <si>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</si>
  <si>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</si>
  <si>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</si>
  <si>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</si>
  <si>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</si>
  <si>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</si>
  <si>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</si>
  <si>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</si>
  <si>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</si>
  <si>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</si>
  <si>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</si>
  <si>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</si>
  <si>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</si>
  <si>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</si>
  <si>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</si>
  <si>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</si>
  <si>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</si>
  <si>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</si>
  <si>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</si>
  <si>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</si>
  <si>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</si>
  <si>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</si>
  <si>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</si>
  <si>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</si>
  <si>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</si>
  <si>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</si>
  <si>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</si>
  <si>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</si>
  <si>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</si>
  <si>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</si>
  <si>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</si>
  <si>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</si>
  <si>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</si>
  <si>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</si>
  <si>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</si>
  <si>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</si>
  <si>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</si>
  <si>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</si>
  <si>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</si>
  <si>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</si>
  <si>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</si>
  <si>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</si>
  <si>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</si>
  <si>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</si>
  <si>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</si>
  <si>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</si>
  <si>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</si>
  <si>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</si>
  <si>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</si>
  <si>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</si>
  <si>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</si>
  <si>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</si>
  <si>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</si>
  <si>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</si>
  <si>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</si>
  <si>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</si>
  <si>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</si>
  <si>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</si>
  <si>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</si>
  <si>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</si>
  <si>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</si>
  <si>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</si>
  <si>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</si>
  <si>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</si>
  <si>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</si>
  <si>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</si>
  <si>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</si>
  <si>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</si>
  <si>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</si>
  <si>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</si>
  <si>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</si>
  <si>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</si>
  <si>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</si>
  <si>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</si>
  <si>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</si>
  <si>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</si>
  <si>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</si>
  <si>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</si>
  <si>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</si>
  <si>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</si>
  <si>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</si>
  <si>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</si>
  <si>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</si>
  <si>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</si>
  <si>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</si>
  <si>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</si>
  <si>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</si>
  <si>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</si>
  <si>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</si>
  <si>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</si>
  <si>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</si>
  <si>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</si>
  <si>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</si>
  <si>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</si>
  <si>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</si>
  <si>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</si>
  <si>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</si>
  <si>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</si>
  <si>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</si>
  <si>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</si>
  <si>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</si>
  <si>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</si>
  <si>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</si>
  <si>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</si>
  <si>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</si>
  <si>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</si>
  <si>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</si>
  <si>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</si>
  <si>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</si>
  <si>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</si>
  <si>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</si>
  <si>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</si>
  <si>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</si>
  <si>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</si>
  <si>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</si>
  <si>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</si>
  <si>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</si>
  <si>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</si>
  <si>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</si>
  <si>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</si>
  <si>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</si>
  <si>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</si>
  <si>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</si>
  <si>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</si>
  <si>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</si>
  <si>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</si>
  <si>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</si>
  <si>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</si>
  <si>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</si>
  <si>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</si>
  <si>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</si>
  <si>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</si>
  <si>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</si>
  <si>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</si>
  <si>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</si>
  <si>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</si>
  <si>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</si>
  <si>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</si>
  <si>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</si>
  <si>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</si>
  <si>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</si>
  <si>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</si>
  <si>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</si>
  <si>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</si>
  <si>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</si>
  <si>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</si>
  <si>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</si>
  <si>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</si>
  <si>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</si>
  <si>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</si>
  <si>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</si>
  <si>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</si>
  <si>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</si>
  <si>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</si>
  <si>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</si>
  <si>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</si>
  <si>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</si>
  <si>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</si>
  <si>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</si>
  <si>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</si>
  <si>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</si>
  <si>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</si>
  <si>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</si>
  <si>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</si>
  <si>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</si>
  <si>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</si>
  <si>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</si>
  <si>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</si>
  <si>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</si>
  <si>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</si>
  <si>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</si>
  <si>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</si>
  <si>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</si>
  <si>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</si>
  <si>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</si>
  <si>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</si>
  <si>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</si>
  <si>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</si>
  <si>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</si>
  <si>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</si>
  <si>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</si>
  <si>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</si>
  <si>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</si>
  <si>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</si>
  <si>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</si>
  <si>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</si>
  <si>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</si>
  <si>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</si>
  <si>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</si>
  <si>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</si>
  <si>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</si>
  <si>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</si>
  <si>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</si>
  <si>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</si>
  <si>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</si>
  <si>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</si>
  <si>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</si>
  <si>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</si>
  <si>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</si>
  <si>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</si>
  <si>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</si>
  <si>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</si>
  <si>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</si>
  <si>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</si>
  <si>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</si>
  <si>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</si>
  <si>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</si>
  <si>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</si>
  <si>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</si>
  <si>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</si>
  <si>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</si>
  <si>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</si>
  <si>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</si>
  <si>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</si>
  <si>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</si>
  <si>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</si>
  <si>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</si>
  <si>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</si>
  <si>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</si>
  <si>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</si>
  <si>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</si>
  <si>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</si>
  <si>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</si>
  <si>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</si>
  <si>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</si>
  <si>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</si>
  <si>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</si>
  <si>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</si>
  <si>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</si>
  <si>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</si>
  <si>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</si>
  <si>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</si>
  <si>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</si>
  <si>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</si>
  <si>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</si>
  <si>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</si>
  <si>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</si>
  <si>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</si>
  <si>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</si>
  <si>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</si>
  <si>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</si>
  <si>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</si>
  <si>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</si>
  <si>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</si>
  <si>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</si>
  <si>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</si>
  <si>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</si>
  <si>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</si>
  <si>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</si>
  <si>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</si>
  <si>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</si>
  <si>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</si>
  <si>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</si>
  <si>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</si>
  <si>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</si>
  <si>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</si>
  <si>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</si>
  <si>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</si>
  <si>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</si>
  <si>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</si>
  <si>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</si>
  <si>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</si>
  <si>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</si>
  <si>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</si>
  <si>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</si>
  <si>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</si>
  <si>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</si>
  <si>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</si>
  <si>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</si>
  <si>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</si>
  <si>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</si>
  <si>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</si>
  <si>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</si>
  <si>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</si>
  <si>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</si>
  <si>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</si>
  <si>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</si>
  <si>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</si>
  <si>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</si>
  <si>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</si>
  <si>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</si>
  <si>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</si>
  <si>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</si>
  <si>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</si>
  <si>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</si>
  <si>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</si>
  <si>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</si>
  <si>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</si>
  <si>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</si>
  <si>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</si>
  <si>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</si>
  <si>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</si>
  <si>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</si>
  <si>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</si>
  <si>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</si>
  <si>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</si>
  <si>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</si>
  <si>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</si>
  <si>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</si>
  <si>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</si>
  <si>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</si>
  <si>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</si>
  <si>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</si>
  <si>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</si>
  <si>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</si>
  <si>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</si>
  <si>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</si>
  <si>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</si>
  <si>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</si>
  <si>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</si>
  <si>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</si>
  <si>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</si>
  <si>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</si>
  <si>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</si>
  <si>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</si>
  <si>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</si>
  <si>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</si>
  <si>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</si>
  <si>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</si>
  <si>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</si>
  <si>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</si>
  <si>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</si>
  <si>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</si>
  <si>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</si>
  <si>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</si>
  <si>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</si>
  <si>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</si>
  <si>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</si>
  <si>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</si>
  <si>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</si>
  <si>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</si>
  <si>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</si>
  <si>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</si>
  <si>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</si>
  <si>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</si>
  <si>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</si>
  <si>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</si>
  <si>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</si>
  <si>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</si>
  <si>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</si>
  <si>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</si>
  <si>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</si>
  <si>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</si>
  <si>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</si>
  <si>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</si>
  <si>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</si>
  <si>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</si>
  <si>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</si>
  <si>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</si>
  <si>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</si>
  <si>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</si>
  <si>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</si>
  <si>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</si>
  <si>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</si>
  <si>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</si>
  <si>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</si>
  <si>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</si>
  <si>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</si>
  <si>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</si>
  <si>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</si>
  <si>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</si>
  <si>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</si>
  <si>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</si>
  <si>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</si>
  <si>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</si>
  <si>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</si>
  <si>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</si>
  <si>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</si>
  <si>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</si>
  <si>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</si>
  <si>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</si>
  <si>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</si>
  <si>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</si>
  <si>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</si>
  <si>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</si>
  <si>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</si>
  <si>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</si>
  <si>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</si>
  <si>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</si>
  <si>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</si>
  <si>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</si>
  <si>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</si>
  <si>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</si>
  <si>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</si>
  <si>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</si>
  <si>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</si>
  <si>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</si>
  <si>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</si>
  <si>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</si>
  <si>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</si>
  <si>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</si>
  <si>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</si>
  <si>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</si>
  <si>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</si>
  <si>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</si>
  <si>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</si>
  <si>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</si>
  <si>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</si>
  <si>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</si>
  <si>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</si>
  <si>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</si>
  <si>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</si>
  <si>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</si>
  <si>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</si>
  <si>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</si>
  <si>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</si>
  <si>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</si>
  <si>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</si>
  <si>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</si>
  <si>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</si>
  <si>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</si>
  <si>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</si>
  <si>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</si>
  <si>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</si>
  <si>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</si>
  <si>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</si>
  <si>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</si>
  <si>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</si>
  <si>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</si>
  <si>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</si>
  <si>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</si>
  <si>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</si>
  <si>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</si>
  <si>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</si>
  <si>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</si>
  <si>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</si>
  <si>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</si>
  <si>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</si>
  <si>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</si>
  <si>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</si>
  <si>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</si>
  <si>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</si>
  <si>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</si>
  <si>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</si>
  <si>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</si>
  <si>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</si>
  <si>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</si>
  <si>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</si>
  <si>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</si>
  <si>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</si>
  <si>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</si>
  <si>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</si>
  <si>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</si>
  <si>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</si>
  <si>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</si>
  <si>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</si>
  <si>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</si>
  <si>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</si>
  <si>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</si>
  <si>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</si>
  <si>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</si>
  <si>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</si>
  <si>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</si>
  <si>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</si>
  <si>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</si>
  <si>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</si>
  <si>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</si>
  <si>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</si>
  <si>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</si>
  <si>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</si>
  <si>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</si>
  <si>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</si>
  <si>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</si>
  <si>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</si>
  <si>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</si>
  <si>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</si>
  <si>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</si>
  <si>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</si>
  <si>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</si>
  <si>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</si>
  <si>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</si>
  <si>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</si>
  <si>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</si>
  <si>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</si>
  <si>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</si>
  <si>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</si>
  <si>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</si>
  <si>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</si>
  <si>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</si>
  <si>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</si>
  <si>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</si>
  <si>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</si>
  <si>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</si>
  <si>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</si>
  <si>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</si>
  <si>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</si>
  <si>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</si>
  <si>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</si>
  <si>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</si>
  <si>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</si>
  <si>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</si>
  <si>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</si>
  <si>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</si>
  <si>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</si>
  <si>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</si>
  <si>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</si>
  <si>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</si>
  <si>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</si>
  <si>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</si>
  <si>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</si>
  <si>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</si>
  <si>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</si>
  <si>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</si>
  <si>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</si>
  <si>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</si>
  <si>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</si>
  <si>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</si>
  <si>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</si>
  <si>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</si>
  <si>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</si>
  <si>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</si>
  <si>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</si>
  <si>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</si>
  <si>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</si>
  <si>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</si>
  <si>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</si>
  <si>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</si>
  <si>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</si>
  <si>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</si>
  <si>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</si>
  <si>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</si>
  <si>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</si>
  <si>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</si>
  <si>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</si>
  <si>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</si>
  <si>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</si>
  <si>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</si>
  <si>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</si>
  <si>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</si>
  <si>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</si>
  <si>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</si>
  <si>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</si>
  <si>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</si>
  <si>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</si>
  <si>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</si>
  <si>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</si>
  <si>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</si>
  <si>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</si>
  <si>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</si>
  <si>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</si>
  <si>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</si>
  <si>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</si>
  <si>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</si>
  <si>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</si>
  <si>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</si>
  <si>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</si>
  <si>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</si>
  <si>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</si>
  <si>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</si>
  <si>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</si>
  <si>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</si>
  <si>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</si>
  <si>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</si>
  <si>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</si>
  <si>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</si>
  <si>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</si>
  <si>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</si>
  <si>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</si>
  <si>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</si>
  <si>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</si>
  <si>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</si>
  <si>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</si>
  <si>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</si>
  <si>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</si>
  <si>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</si>
  <si>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</si>
  <si>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</si>
  <si>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</si>
  <si>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</si>
  <si>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</si>
  <si>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</si>
  <si>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</si>
  <si>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</si>
  <si>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</si>
  <si>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</si>
  <si>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</si>
  <si>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</si>
  <si>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</si>
  <si>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</si>
  <si>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</si>
  <si>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</si>
  <si>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</si>
  <si>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</si>
  <si>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</si>
  <si>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</si>
  <si>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</si>
  <si>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</si>
  <si>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</si>
  <si>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</si>
  <si>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</si>
  <si>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</si>
  <si>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</si>
  <si>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</si>
  <si>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</si>
  <si>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</si>
  <si>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</si>
  <si>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</si>
  <si>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</si>
  <si>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</si>
  <si>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</si>
  <si>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</si>
  <si>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</si>
  <si>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</si>
  <si>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</si>
  <si>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</si>
  <si>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</si>
  <si>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</si>
  <si>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</si>
  <si>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</si>
  <si>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</si>
  <si>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</si>
  <si>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</si>
  <si>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</si>
  <si>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</si>
  <si>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</si>
  <si>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</si>
  <si>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</si>
  <si>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</si>
  <si>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</si>
  <si>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</si>
  <si>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</si>
  <si>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</si>
  <si>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</si>
  <si>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</si>
  <si>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</si>
  <si>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</si>
  <si>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</si>
  <si>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</si>
  <si>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</si>
  <si>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</si>
  <si>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</si>
  <si>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</si>
  <si>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</si>
  <si>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</si>
  <si>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</si>
  <si>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</si>
  <si>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</si>
  <si>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</si>
  <si>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</si>
  <si>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</si>
  <si>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</si>
  <si>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</si>
  <si>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</si>
  <si>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</si>
  <si>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</si>
  <si>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</si>
  <si>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</si>
  <si>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</si>
  <si>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</si>
  <si>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</si>
  <si>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</si>
  <si>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</si>
  <si>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</si>
  <si>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</si>
  <si>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</si>
  <si>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</si>
  <si>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</si>
  <si>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</si>
  <si>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</si>
  <si>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</si>
  <si>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</si>
  <si>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</si>
  <si>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</si>
  <si>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</si>
  <si>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</si>
  <si>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</si>
  <si>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</si>
  <si>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</si>
  <si>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</si>
  <si>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</si>
  <si>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</si>
  <si>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</si>
  <si>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</si>
  <si>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</si>
  <si>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</si>
  <si>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</si>
  <si>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</si>
  <si>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</si>
  <si>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</si>
  <si>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</si>
  <si>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</si>
  <si>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</si>
  <si>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</si>
  <si>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</si>
  <si>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</si>
  <si>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</si>
  <si>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</si>
  <si>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</si>
  <si>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</si>
  <si>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</si>
  <si>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</si>
  <si>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</si>
  <si>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</si>
  <si>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</si>
  <si>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</si>
  <si>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</si>
  <si>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</si>
  <si>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</si>
  <si>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</si>
  <si>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</si>
  <si>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</si>
  <si>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</si>
  <si>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</si>
  <si>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</si>
  <si>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</si>
  <si>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</si>
  <si>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</si>
  <si>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</si>
  <si>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</si>
  <si>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</si>
  <si>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</si>
  <si>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</si>
  <si>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</si>
  <si>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</si>
  <si>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</si>
  <si>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</si>
  <si>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</si>
  <si>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</si>
  <si>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</si>
  <si>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</si>
  <si>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</si>
  <si>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</si>
  <si>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</si>
  <si>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</si>
  <si>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</si>
  <si>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</si>
  <si>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</si>
  <si>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</si>
  <si>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</si>
  <si>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</si>
  <si>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</si>
  <si>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</si>
  <si>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</si>
  <si>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</si>
  <si>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</si>
  <si>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</si>
  <si>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</si>
  <si>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</si>
  <si>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</si>
  <si>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</si>
  <si>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</si>
  <si>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</si>
  <si>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</si>
  <si>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</si>
  <si>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</si>
  <si>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</si>
  <si>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</si>
  <si>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</si>
  <si>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</si>
  <si>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</si>
  <si>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</si>
  <si>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</si>
  <si>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</si>
  <si>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</si>
  <si>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</si>
  <si>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</si>
  <si>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</si>
  <si>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</si>
  <si>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</si>
  <si>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</si>
  <si>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</si>
  <si>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</si>
  <si>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</si>
  <si>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</si>
  <si>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</si>
  <si>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</si>
  <si>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</si>
  <si>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</si>
  <si>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</si>
  <si>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</si>
  <si>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</si>
  <si>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</si>
  <si>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</si>
  <si>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</si>
  <si>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</si>
  <si>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</si>
  <si>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</si>
  <si>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</si>
  <si>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</si>
  <si>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</si>
  <si>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</si>
  <si>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</si>
  <si>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</si>
  <si>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</si>
  <si>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</si>
  <si>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</si>
  <si>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</si>
  <si>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</si>
  <si>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</si>
  <si>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</si>
  <si>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</si>
  <si>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</si>
  <si>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</si>
  <si>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</si>
  <si>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</si>
  <si>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</si>
  <si>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</si>
  <si>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</si>
  <si>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</si>
  <si>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</si>
  <si>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</si>
  <si>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</si>
  <si>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</si>
  <si>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</si>
  <si>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</si>
  <si>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</si>
  <si>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</si>
  <si>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</si>
  <si>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</si>
  <si>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</si>
  <si>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</si>
  <si>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</si>
  <si>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</si>
  <si>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</si>
  <si>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</si>
  <si>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</si>
  <si>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</si>
  <si>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</si>
  <si>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</si>
  <si>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</si>
  <si>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</si>
  <si>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</si>
  <si>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</si>
  <si>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</si>
  <si>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</si>
  <si>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</si>
  <si>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</si>
  <si>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</si>
  <si>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</si>
  <si>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</si>
  <si>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</si>
  <si>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</si>
  <si>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</si>
  <si>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</si>
  <si>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</si>
  <si>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</si>
  <si>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</si>
  <si>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</si>
  <si>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</si>
  <si>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</si>
  <si>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</si>
  <si>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</si>
  <si>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</si>
  <si>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</si>
  <si>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</si>
  <si>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</si>
  <si>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</si>
  <si>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</si>
  <si>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</si>
  <si>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</si>
  <si>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</si>
  <si>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</si>
  <si>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</si>
  <si>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</si>
  <si>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</si>
  <si>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</si>
  <si>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</si>
  <si>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</si>
  <si>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</si>
  <si>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</si>
  <si>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</si>
  <si>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</si>
  <si>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</si>
  <si>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</si>
  <si>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</si>
  <si>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</si>
  <si>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</si>
  <si>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</si>
  <si>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</si>
  <si>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</si>
  <si>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</si>
  <si>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</si>
  <si>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</si>
  <si>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</si>
  <si>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</si>
  <si>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</si>
  <si>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</si>
  <si>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</si>
  <si>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</si>
  <si>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</si>
  <si>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</si>
  <si>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</si>
  <si>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</si>
  <si>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</si>
  <si>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</si>
  <si>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</si>
  <si>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</si>
  <si>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</si>
  <si>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</si>
  <si>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</si>
  <si>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</si>
  <si>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</si>
  <si>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</si>
  <si>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</si>
  <si>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</si>
  <si>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</si>
  <si>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</si>
  <si>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</si>
  <si>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</si>
  <si>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</si>
  <si>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</si>
  <si>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</si>
  <si>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</si>
  <si>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</si>
  <si>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</si>
  <si>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</si>
  <si>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</si>
  <si>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</si>
  <si>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</si>
  <si>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</si>
  <si>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</si>
  <si>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</si>
  <si>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</si>
  <si>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</si>
  <si>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</si>
  <si>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</si>
  <si>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</si>
  <si>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</si>
  <si>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</si>
  <si>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</si>
  <si>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</si>
  <si>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</si>
  <si>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</si>
  <si>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</si>
  <si>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</si>
  <si>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</si>
  <si>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</si>
  <si>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</si>
  <si>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</si>
  <si>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</si>
  <si>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</si>
  <si>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</si>
  <si>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</si>
  <si>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</si>
  <si>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</si>
  <si>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</si>
  <si>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</si>
  <si>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</si>
  <si>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</si>
  <si>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</si>
  <si>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</si>
  <si>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</si>
  <si>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</si>
  <si>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</si>
  <si>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</si>
  <si>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</si>
  <si>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</si>
  <si>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</si>
  <si>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</si>
  <si>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</si>
  <si>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</si>
  <si>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</si>
  <si>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</si>
  <si>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</si>
  <si>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</si>
  <si>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</si>
  <si>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</si>
  <si>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</si>
  <si>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</si>
  <si>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</si>
  <si>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</si>
  <si>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</si>
  <si>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</si>
  <si>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</si>
  <si>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</si>
  <si>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</si>
  <si>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</si>
  <si>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</si>
  <si>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</si>
  <si>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</si>
  <si>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</si>
  <si>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</si>
  <si>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</si>
  <si>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</si>
  <si>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</si>
  <si>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</si>
  <si>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</si>
  <si>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</si>
  <si>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</si>
  <si>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</si>
  <si>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</si>
  <si>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</si>
  <si>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</si>
  <si>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</si>
  <si>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</si>
  <si>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</si>
  <si>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</si>
  <si>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</si>
  <si>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</si>
  <si>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</si>
  <si>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</si>
  <si>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</si>
  <si>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</si>
  <si>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</si>
  <si>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</si>
  <si>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</si>
  <si>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</si>
  <si>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</si>
  <si>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</si>
  <si>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</si>
  <si>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</si>
  <si>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</si>
  <si>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</si>
  <si>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</si>
  <si>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</si>
  <si>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</si>
  <si>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</si>
  <si>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</si>
  <si>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</si>
  <si>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</si>
  <si>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</si>
  <si>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</si>
  <si>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</si>
  <si>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</si>
  <si>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</si>
  <si>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</si>
  <si>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</si>
  <si>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</si>
  <si>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</si>
  <si>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</si>
  <si>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</si>
  <si>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</si>
  <si>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</si>
  <si>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</si>
  <si>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</si>
  <si>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</si>
  <si>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</si>
  <si>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</si>
  <si>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</si>
  <si>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</si>
  <si>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</si>
  <si>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</si>
  <si>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</si>
  <si>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</si>
  <si>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</si>
  <si>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</si>
  <si>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</si>
  <si>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</si>
  <si>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</si>
  <si>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</si>
  <si>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</si>
  <si>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</si>
  <si>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</si>
  <si>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</si>
  <si>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</si>
  <si>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</si>
  <si>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</si>
  <si>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</si>
  <si>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</si>
  <si>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</si>
  <si>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</si>
  <si>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</si>
  <si>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</si>
  <si>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</si>
  <si>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</si>
  <si>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</si>
  <si>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</si>
  <si>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</si>
  <si>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</si>
  <si>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</si>
  <si>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</si>
  <si>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</si>
  <si>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</si>
  <si>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</si>
  <si>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</si>
  <si>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</si>
  <si>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</si>
  <si>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</si>
  <si>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</si>
  <si>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</si>
  <si>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</si>
  <si>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</si>
  <si>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</si>
  <si>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</si>
  <si>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</si>
  <si>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</si>
  <si>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</si>
  <si>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</si>
  <si>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</si>
  <si>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</si>
  <si>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</si>
  <si>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</si>
  <si>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</si>
  <si>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</si>
  <si>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</si>
  <si>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</si>
  <si>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</si>
  <si>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</si>
  <si>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</si>
  <si>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</si>
  <si>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</si>
  <si>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</si>
  <si>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</si>
  <si>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</si>
  <si>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</si>
  <si>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</si>
  <si>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</si>
  <si>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</si>
  <si>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</si>
  <si>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</si>
  <si>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</si>
  <si>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</si>
  <si>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</si>
  <si>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</si>
  <si>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</si>
  <si>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</si>
  <si>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</si>
  <si>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</si>
  <si>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</si>
  <si>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</si>
  <si>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</si>
  <si>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</si>
  <si>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</si>
  <si>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</si>
  <si>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</si>
  <si>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</si>
  <si>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</si>
  <si>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</si>
  <si>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</si>
  <si>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</si>
  <si>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</si>
  <si>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</si>
  <si>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</si>
  <si>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</si>
  <si>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</si>
  <si>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</si>
  <si>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</si>
  <si>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</si>
  <si>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</si>
  <si>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</si>
  <si>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</si>
  <si>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</si>
  <si>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</si>
  <si>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</si>
  <si>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</si>
  <si>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</si>
  <si>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</si>
  <si>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</si>
  <si>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</si>
  <si>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</si>
  <si>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</si>
  <si>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</si>
  <si>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</si>
  <si>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</si>
  <si>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</si>
  <si>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</si>
  <si>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</si>
  <si>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</si>
  <si>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</si>
  <si>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</si>
  <si>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</si>
  <si>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</si>
  <si>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</si>
  <si>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</si>
  <si>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</si>
  <si>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</si>
  <si>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</si>
  <si>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</si>
  <si>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</si>
  <si>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</si>
  <si>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</si>
  <si>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</si>
  <si>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</si>
  <si>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</si>
  <si>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</si>
  <si>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</si>
  <si>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</si>
  <si>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</si>
  <si>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</si>
  <si>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</si>
  <si>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</si>
  <si>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</si>
  <si>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</si>
  <si>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</si>
  <si>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</si>
  <si>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</si>
  <si>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</si>
  <si>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</si>
  <si>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</si>
  <si>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</si>
  <si>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</si>
  <si>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</si>
  <si>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</si>
  <si>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</si>
  <si>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</si>
  <si>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</si>
  <si>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</si>
  <si>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</si>
  <si>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</si>
  <si>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</si>
  <si>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</si>
  <si>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</si>
  <si>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</si>
  <si>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</si>
  <si>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</si>
  <si>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</si>
  <si>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</si>
  <si>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</si>
  <si>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</si>
  <si>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</si>
  <si>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</si>
  <si>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</si>
  <si>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</si>
  <si>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</si>
  <si>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</si>
  <si>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</si>
  <si>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</si>
  <si>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</si>
  <si>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</si>
  <si>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</si>
  <si>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</si>
  <si>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</si>
  <si>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</si>
  <si>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</si>
  <si>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</si>
  <si>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</si>
  <si>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</si>
  <si>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</si>
  <si>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</si>
  <si>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</si>
  <si>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</si>
  <si>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</si>
  <si>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</si>
  <si>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</si>
  <si>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</si>
  <si>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</si>
  <si>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</si>
  <si>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</si>
  <si>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</si>
  <si>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</si>
  <si>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</si>
  <si>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</si>
  <si>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</si>
  <si>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</si>
  <si>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</si>
  <si>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</si>
  <si>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</si>
  <si>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</si>
  <si>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</si>
  <si>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</si>
  <si>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</si>
  <si>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</si>
  <si>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</si>
  <si>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</si>
  <si>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</si>
  <si>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</si>
  <si>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</si>
  <si>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</si>
  <si>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</si>
  <si>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</si>
  <si>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</si>
  <si>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</si>
  <si>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</si>
  <si>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</si>
  <si>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</si>
  <si>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</si>
  <si>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</si>
  <si>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</si>
  <si>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</si>
  <si>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</si>
  <si>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</si>
  <si>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</si>
  <si>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</si>
  <si>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</si>
  <si>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</si>
  <si>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</si>
  <si>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</si>
  <si>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</si>
  <si>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</si>
  <si>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</si>
  <si>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</si>
  <si>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</si>
  <si>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</si>
  <si>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</si>
  <si>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</si>
  <si>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</si>
  <si>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</si>
  <si>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</si>
  <si>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</si>
  <si>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</si>
  <si>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</si>
  <si>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</si>
  <si>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</si>
  <si>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</si>
  <si>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</si>
  <si>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</si>
  <si>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</si>
  <si>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</si>
  <si>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</si>
  <si>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</si>
  <si>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</si>
  <si>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</si>
  <si>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</si>
  <si>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</si>
  <si>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</si>
  <si>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</si>
  <si>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</si>
  <si>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</si>
  <si>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</si>
  <si>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</si>
  <si>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</si>
  <si>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</si>
  <si>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</si>
  <si>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</si>
  <si>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</si>
  <si>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</si>
  <si>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</si>
  <si>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</si>
  <si>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</si>
  <si>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</si>
  <si>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</si>
  <si>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</si>
  <si>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</si>
  <si>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</si>
  <si>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</si>
  <si>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</si>
  <si>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</si>
  <si>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</si>
  <si>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</si>
  <si>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</si>
  <si>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</si>
  <si>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</si>
  <si>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</si>
  <si>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</si>
  <si>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</si>
  <si>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</si>
  <si>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</si>
  <si>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</si>
  <si>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</si>
  <si>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</si>
  <si>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</si>
  <si>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</si>
  <si>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</si>
  <si>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</si>
  <si>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</si>
  <si>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</si>
  <si>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</si>
  <si>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</si>
  <si>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</si>
  <si>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</si>
  <si>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</si>
  <si>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</si>
  <si>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</si>
  <si>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</si>
  <si>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</si>
  <si>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</si>
  <si>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</si>
  <si>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</si>
  <si>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</si>
  <si>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</si>
  <si>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</si>
  <si>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</si>
  <si>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</si>
  <si>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</si>
  <si>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</si>
  <si>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</si>
  <si>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</si>
  <si>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</si>
  <si>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</si>
  <si>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</si>
  <si>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</si>
  <si>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</si>
  <si>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</si>
  <si>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</si>
  <si>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</si>
  <si>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</si>
  <si>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</si>
  <si>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</si>
  <si>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</si>
  <si>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</si>
  <si>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</si>
  <si>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</si>
  <si>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</si>
  <si>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</si>
  <si>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</si>
  <si>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</si>
  <si>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</si>
  <si>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</si>
  <si>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</si>
  <si>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</si>
  <si>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</si>
  <si>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</si>
  <si>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</si>
  <si>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</si>
  <si>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</si>
  <si>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</si>
  <si>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</si>
  <si>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</si>
  <si>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</si>
  <si>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</si>
  <si>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</si>
  <si>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</si>
  <si>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</si>
  <si>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</si>
  <si>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</si>
  <si>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</si>
  <si>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</si>
  <si>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</si>
  <si>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</si>
  <si>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</si>
  <si>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</si>
  <si>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</si>
  <si>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</si>
  <si>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</si>
  <si>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</si>
  <si>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</si>
  <si>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</si>
  <si>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</si>
  <si>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</si>
  <si>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</si>
  <si>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</si>
  <si>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</si>
  <si>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</si>
  <si>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</si>
  <si>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</si>
  <si>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</si>
  <si>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</si>
  <si>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</si>
  <si>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</si>
  <si>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</si>
  <si>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</si>
  <si>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</si>
  <si>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</si>
  <si>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</si>
  <si>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</si>
  <si>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</si>
  <si>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</si>
  <si>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</si>
  <si>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</si>
  <si>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</si>
  <si>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</si>
  <si>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</si>
  <si>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</si>
  <si>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</si>
  <si>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</si>
  <si>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</si>
  <si>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</si>
  <si>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</si>
  <si>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</si>
  <si>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</si>
  <si>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</si>
  <si>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</si>
  <si>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</si>
  <si>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</si>
  <si>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</si>
  <si>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</si>
  <si>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</si>
  <si>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</si>
  <si>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</si>
  <si>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</si>
  <si>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</si>
  <si>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</si>
  <si>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</si>
  <si>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</si>
  <si>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</si>
  <si>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</si>
  <si>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</si>
  <si>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</si>
  <si>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</si>
  <si>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</si>
  <si>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</si>
  <si>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</si>
  <si>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</si>
  <si>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</si>
  <si>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</si>
  <si>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</si>
  <si>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</si>
  <si>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</si>
  <si>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</si>
  <si>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</si>
  <si>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</si>
  <si>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</si>
  <si>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</si>
  <si>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</si>
  <si>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</si>
  <si>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</si>
  <si>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</si>
  <si>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</si>
  <si>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</si>
  <si>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</si>
  <si>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</si>
  <si>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</si>
  <si>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</si>
  <si>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</si>
  <si>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</si>
  <si>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</si>
  <si>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</si>
  <si>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</si>
  <si>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</si>
  <si>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</si>
  <si>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</si>
  <si>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</si>
  <si>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</si>
  <si>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</si>
  <si>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</si>
  <si>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</si>
  <si>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</si>
  <si>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</si>
  <si>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</si>
  <si>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</si>
  <si>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</si>
  <si>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</si>
  <si>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</si>
  <si>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</si>
  <si>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</si>
  <si>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</si>
  <si>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</si>
  <si>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</si>
  <si>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</si>
  <si>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</si>
  <si>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</si>
  <si>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</si>
  <si>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</si>
  <si>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</si>
  <si>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</si>
  <si>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</si>
  <si>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</si>
  <si>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</si>
  <si>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</si>
  <si>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</si>
  <si>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</si>
  <si>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</si>
  <si>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</si>
  <si>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</si>
  <si>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</si>
  <si>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</si>
  <si>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</si>
  <si>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</si>
  <si>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</si>
  <si>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</si>
  <si>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</si>
  <si>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</si>
  <si>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</si>
  <si>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</si>
  <si>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</si>
  <si>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</si>
  <si>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</si>
  <si>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</si>
  <si>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</si>
  <si>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</si>
  <si>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</si>
  <si>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</si>
  <si>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</si>
  <si>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</si>
  <si>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</si>
  <si>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</si>
  <si>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</si>
  <si>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</si>
  <si>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</si>
  <si>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</si>
  <si>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</si>
  <si>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</si>
  <si>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</si>
  <si>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</si>
  <si>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</si>
  <si>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</si>
  <si>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</si>
  <si>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</si>
  <si>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</si>
  <si>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</si>
  <si>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</si>
  <si>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</si>
  <si>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</si>
  <si>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</si>
  <si>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</si>
  <si>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</si>
  <si>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</si>
  <si>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</si>
  <si>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</si>
  <si>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</si>
  <si>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</si>
  <si>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</si>
  <si>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</si>
  <si>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</si>
  <si>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</si>
  <si>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</si>
  <si>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</si>
  <si>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</si>
  <si>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</si>
  <si>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</si>
  <si>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</si>
  <si>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</si>
  <si>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</si>
  <si>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</si>
  <si>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</si>
  <si>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</si>
  <si>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</si>
  <si>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</si>
  <si>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</si>
  <si>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</si>
  <si>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</si>
  <si>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</si>
  <si>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</si>
  <si>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</si>
  <si>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</si>
  <si>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</si>
  <si>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</si>
  <si>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</si>
  <si>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</si>
  <si>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</si>
  <si>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</si>
  <si>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</si>
  <si>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</si>
  <si>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</si>
  <si>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</si>
  <si>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</si>
  <si>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</si>
  <si>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</si>
  <si>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</si>
  <si>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</si>
  <si>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</si>
  <si>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</si>
  <si>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</si>
  <si>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</si>
  <si>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</si>
  <si>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</si>
  <si>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</si>
  <si>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</si>
  <si>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</si>
  <si>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</si>
  <si>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</si>
  <si>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</si>
  <si>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</si>
  <si>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</si>
  <si>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</si>
  <si>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</si>
  <si>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</si>
  <si>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</si>
  <si>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</si>
  <si>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</si>
  <si>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</si>
  <si>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</si>
  <si>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</si>
  <si>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</si>
  <si>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</si>
  <si>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</si>
  <si>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</si>
  <si>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</si>
  <si>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</si>
  <si>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</si>
  <si>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</si>
  <si>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</si>
  <si>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</si>
  <si>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</si>
  <si>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</si>
  <si>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</si>
  <si>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</si>
  <si>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</si>
  <si>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</si>
  <si>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</si>
  <si>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</si>
  <si>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</si>
  <si>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</si>
  <si>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</si>
  <si>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</si>
  <si>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</si>
  <si>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</si>
  <si>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</si>
  <si>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</si>
  <si>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</si>
  <si>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</si>
  <si>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</si>
  <si>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</si>
  <si>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</si>
  <si>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</si>
  <si>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</si>
  <si>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</si>
  <si>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</si>
  <si>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</si>
  <si>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</si>
  <si>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</si>
  <si>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</si>
  <si>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</si>
  <si>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</si>
  <si>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</si>
  <si>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</si>
  <si>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</si>
  <si>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</si>
  <si>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</si>
  <si>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</si>
  <si>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</si>
  <si>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</si>
  <si>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</si>
  <si>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</si>
  <si>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</si>
  <si>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</si>
  <si>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</si>
  <si>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</si>
  <si>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</si>
  <si>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</si>
  <si>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</si>
  <si>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</si>
  <si>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</si>
  <si>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</si>
  <si>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</si>
  <si>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</si>
  <si>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</si>
  <si>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</si>
  <si>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</si>
  <si>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</si>
  <si>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</si>
  <si>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</si>
  <si>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</si>
  <si>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</si>
  <si>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</si>
  <si>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</si>
  <si>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</si>
  <si>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</si>
  <si>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</si>
  <si>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</si>
  <si>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</si>
  <si>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</si>
  <si>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</si>
  <si>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</si>
  <si>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</si>
  <si>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</si>
  <si>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</si>
  <si>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</si>
  <si>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</si>
  <si>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</si>
  <si>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</si>
  <si>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</si>
  <si>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</si>
  <si>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</si>
  <si>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</si>
  <si>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</si>
  <si>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</si>
  <si>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</si>
  <si>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</si>
  <si>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</si>
  <si>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</si>
  <si>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</si>
  <si>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</si>
  <si>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</si>
  <si>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</si>
  <si>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</si>
  <si>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</si>
  <si>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</si>
  <si>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</si>
  <si>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</si>
  <si>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</si>
  <si>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</si>
  <si>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</si>
  <si>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</si>
  <si>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</si>
  <si>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</si>
  <si>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</si>
  <si>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</si>
  <si>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</si>
  <si>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</si>
  <si>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</si>
  <si>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</si>
  <si>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</si>
  <si>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</si>
  <si>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</si>
  <si>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</si>
  <si>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</si>
  <si>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</si>
  <si>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</si>
  <si>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</si>
  <si>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</si>
  <si>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</si>
  <si>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</si>
  <si>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</si>
  <si>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</si>
  <si>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</si>
  <si>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</si>
  <si>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</si>
  <si>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</si>
  <si>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</si>
  <si>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</si>
  <si>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</si>
  <si>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</si>
  <si>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</si>
  <si>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</si>
  <si>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</si>
  <si>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</si>
  <si>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</si>
  <si>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</si>
  <si>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</si>
  <si>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</si>
  <si>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</si>
  <si>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</si>
  <si>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</si>
  <si>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</si>
  <si>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</si>
  <si>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</si>
  <si>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</si>
  <si>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</si>
  <si>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</si>
  <si>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</si>
  <si>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</si>
  <si>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</si>
  <si>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</si>
  <si>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</si>
  <si>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</si>
  <si>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</si>
  <si>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</si>
  <si>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</si>
  <si>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</si>
  <si>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</si>
  <si>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</si>
  <si>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</si>
  <si>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</si>
  <si>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</si>
  <si>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</si>
  <si>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</si>
  <si>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</si>
  <si>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</si>
  <si>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</si>
  <si>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</si>
  <si>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</si>
  <si>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</si>
  <si>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</si>
  <si>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</si>
  <si>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</si>
  <si>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</si>
  <si>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</si>
  <si>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</si>
  <si>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</si>
  <si>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</si>
  <si>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</si>
  <si>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</si>
  <si>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</si>
  <si>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</si>
  <si>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</si>
  <si>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</si>
  <si>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</si>
  <si>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</si>
  <si>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</si>
  <si>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</si>
  <si>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</si>
  <si>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</si>
  <si>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</si>
  <si>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</si>
  <si>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</si>
  <si>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</si>
  <si>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</si>
  <si>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</si>
  <si>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</si>
  <si>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</si>
  <si>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</si>
  <si>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</si>
  <si>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</si>
  <si>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</si>
  <si>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</si>
  <si>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</si>
  <si>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</si>
  <si>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</si>
  <si>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</si>
  <si>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</si>
  <si>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</si>
  <si>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</si>
  <si>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</si>
  <si>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</si>
  <si>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</si>
  <si>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</si>
  <si>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</si>
  <si>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</si>
  <si>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</si>
  <si>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</si>
  <si>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</si>
  <si>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</si>
  <si>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</si>
  <si>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</si>
  <si>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</si>
  <si>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</si>
  <si>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</si>
  <si>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</si>
  <si>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</si>
  <si>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</si>
  <si>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</si>
  <si>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</si>
  <si>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</si>
  <si>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</si>
  <si>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</si>
  <si>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</si>
  <si>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</si>
  <si>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</si>
  <si>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</si>
  <si>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</si>
  <si>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</si>
  <si>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</si>
  <si>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</si>
  <si>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</si>
  <si>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</si>
  <si>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</si>
  <si>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</si>
  <si>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</si>
  <si>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</si>
  <si>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</si>
  <si>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</si>
  <si>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</si>
  <si>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</si>
  <si>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</si>
  <si>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</si>
  <si>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</si>
  <si>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</si>
  <si>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</si>
  <si>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</si>
  <si>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</si>
  <si>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</si>
  <si>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</si>
  <si>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</si>
  <si>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</si>
  <si>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</si>
  <si>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</si>
  <si>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</si>
  <si>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</si>
  <si>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</si>
  <si>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</si>
  <si>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</si>
  <si>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</si>
  <si>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</si>
  <si>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</si>
  <si>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</si>
  <si>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</si>
  <si>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</si>
  <si>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</si>
  <si>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</si>
  <si>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</si>
  <si>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</si>
  <si>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</si>
  <si>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</si>
  <si>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</si>
  <si>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</si>
  <si>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</si>
  <si>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</si>
  <si>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</si>
  <si>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</si>
  <si>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</si>
  <si>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</si>
  <si>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</si>
  <si>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</si>
  <si>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</si>
  <si>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</si>
  <si>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</si>
  <si>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</si>
  <si>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</si>
  <si>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</si>
  <si>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</si>
  <si>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</si>
  <si>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</si>
  <si>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</si>
  <si>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</si>
  <si>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</si>
  <si>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</si>
  <si>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</si>
  <si>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</si>
  <si>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</si>
  <si>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</si>
  <si>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</si>
  <si>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</si>
  <si>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</si>
  <si>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</si>
  <si>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</si>
  <si>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</si>
  <si>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</si>
  <si>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</si>
  <si>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</si>
  <si>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</si>
  <si>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</si>
  <si>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</si>
  <si>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</si>
  <si>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</si>
  <si>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</si>
  <si>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</si>
  <si>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</si>
  <si>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</si>
  <si>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</si>
  <si>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</si>
  <si>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</si>
  <si>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</si>
  <si>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</si>
  <si>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</si>
  <si>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</si>
  <si>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</si>
  <si>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</si>
  <si>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</si>
  <si>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</si>
  <si>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</si>
  <si>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</si>
  <si>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</si>
  <si>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</si>
  <si>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</si>
  <si>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</si>
  <si>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</si>
  <si>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</si>
  <si>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</si>
  <si>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</si>
  <si>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</si>
  <si>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</si>
  <si>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</si>
  <si>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</si>
  <si>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</si>
  <si>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</si>
  <si>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</si>
  <si>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</si>
  <si>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</si>
  <si>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</si>
  <si>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</si>
  <si>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</si>
  <si>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</si>
  <si>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</si>
  <si>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</si>
  <si>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</si>
  <si>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</si>
  <si>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</si>
  <si>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</si>
  <si>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</si>
  <si>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</si>
  <si>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</si>
  <si>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</si>
  <si>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</si>
  <si>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</si>
  <si>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</si>
  <si>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</si>
  <si>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</si>
  <si>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</si>
  <si>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</si>
  <si>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</si>
  <si>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</si>
  <si>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</si>
  <si>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</si>
  <si>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</si>
  <si>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</si>
  <si>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</si>
  <si>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</si>
  <si>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</si>
  <si>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</si>
  <si>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</si>
  <si>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</si>
  <si>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</si>
  <si>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</si>
  <si>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</si>
  <si>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</si>
  <si>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</si>
  <si>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</si>
  <si>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</si>
  <si>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</si>
  <si>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</si>
  <si>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</si>
  <si>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</si>
  <si>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</si>
  <si>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</si>
  <si>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</si>
  <si>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</si>
  <si>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</si>
  <si>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</si>
  <si>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</si>
  <si>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</si>
  <si>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</si>
  <si>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</si>
  <si>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</si>
  <si>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</si>
  <si>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</si>
  <si>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</si>
  <si>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</si>
  <si>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</si>
  <si>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</si>
  <si>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</si>
  <si>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</si>
  <si>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</si>
  <si>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</si>
  <si>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</si>
  <si>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</si>
  <si>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</si>
  <si>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</si>
  <si>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</si>
  <si>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</si>
  <si>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</si>
  <si>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</si>
  <si>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</si>
  <si>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</si>
  <si>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</si>
  <si>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</si>
  <si>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</si>
  <si>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</si>
  <si>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</si>
  <si>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</si>
  <si>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</si>
  <si>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</si>
  <si>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</si>
  <si>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</si>
  <si>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</si>
  <si>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</si>
  <si>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</si>
  <si>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</si>
  <si>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</si>
  <si>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</si>
  <si>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</si>
  <si>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</si>
  <si>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</si>
  <si>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</si>
  <si>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</si>
  <si>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</si>
  <si>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</si>
  <si>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</si>
  <si>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</si>
  <si>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</si>
  <si>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</si>
  <si>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</si>
  <si>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</si>
  <si>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</si>
  <si>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</si>
  <si>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</si>
  <si>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</si>
  <si>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</si>
  <si>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</si>
  <si>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</si>
  <si>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</si>
  <si>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</si>
  <si>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</si>
  <si>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</si>
  <si>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</si>
  <si>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</si>
  <si>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</si>
  <si>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</si>
  <si>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</si>
  <si>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</si>
  <si>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</si>
  <si>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</si>
  <si>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</si>
  <si>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</si>
  <si>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</si>
  <si>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</si>
  <si>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</si>
  <si>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</si>
  <si>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</si>
  <si>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</si>
  <si>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</si>
  <si>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</si>
  <si>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</si>
  <si>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</si>
  <si>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</si>
  <si>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</si>
  <si>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</si>
  <si>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</si>
  <si>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</si>
  <si>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</si>
  <si>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</si>
  <si>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</si>
  <si>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</si>
  <si>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</si>
  <si>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</si>
  <si>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</si>
  <si>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</si>
  <si>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</si>
  <si>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</si>
  <si>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</si>
  <si>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</si>
  <si>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</si>
  <si>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</si>
  <si>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</si>
  <si>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</si>
  <si>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</si>
  <si>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</si>
  <si>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</si>
  <si>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</si>
  <si>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</si>
  <si>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</si>
  <si>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</si>
  <si>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</si>
  <si>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</si>
  <si>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</si>
  <si>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</si>
  <si>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</si>
  <si>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</si>
  <si>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</si>
  <si>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</si>
  <si>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</si>
  <si>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</si>
  <si>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</si>
  <si>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</si>
  <si>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</si>
  <si>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</si>
  <si>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</si>
  <si>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</si>
  <si>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</si>
  <si>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</si>
  <si>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</si>
  <si>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</si>
  <si>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</si>
  <si>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</si>
  <si>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</si>
  <si>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</si>
  <si>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</si>
  <si>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</si>
  <si>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</si>
  <si>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</si>
  <si>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</si>
  <si>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</si>
  <si>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</si>
  <si>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</si>
  <si>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</si>
  <si>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</si>
  <si>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</si>
  <si>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</si>
  <si>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</si>
  <si>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</si>
  <si>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</si>
  <si>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</si>
  <si>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</si>
  <si>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</si>
  <si>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</si>
  <si>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</si>
  <si>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</si>
  <si>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</si>
  <si>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</si>
  <si>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</si>
  <si>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</si>
  <si>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</si>
  <si>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</si>
  <si>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</si>
  <si>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</si>
  <si>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</si>
  <si>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</si>
  <si>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</si>
  <si>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</si>
  <si>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</si>
  <si>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</si>
  <si>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</si>
  <si>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</si>
  <si>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</si>
  <si>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</si>
  <si>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</si>
  <si>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</si>
  <si>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</si>
  <si>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</si>
  <si>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</si>
  <si>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</si>
  <si>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</si>
  <si>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</si>
  <si>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</si>
  <si>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</si>
  <si>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</si>
  <si>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</si>
  <si>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</si>
  <si>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</si>
  <si>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</si>
  <si>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</si>
  <si>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</si>
  <si>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</si>
  <si>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</si>
  <si>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</si>
  <si>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</si>
  <si>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</si>
  <si>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</si>
  <si>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</si>
  <si>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</si>
  <si>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</si>
  <si>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</si>
  <si>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</si>
  <si>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</si>
  <si>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</si>
  <si>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</si>
  <si>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</si>
  <si>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</si>
  <si>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</si>
  <si>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</si>
  <si>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</si>
  <si>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</si>
  <si>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</si>
  <si>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</si>
  <si>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</si>
  <si>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</si>
  <si>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</si>
  <si>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</si>
  <si>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</si>
  <si>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</si>
  <si>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</si>
  <si>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</si>
  <si>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</si>
  <si>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</si>
  <si>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</si>
  <si>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</si>
  <si>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</si>
  <si>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</si>
  <si>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</si>
  <si>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</si>
  <si>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</si>
  <si>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</si>
  <si>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</si>
  <si>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</si>
  <si>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</si>
  <si>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</si>
  <si>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</si>
  <si>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</si>
  <si>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</si>
  <si>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</si>
  <si>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</si>
  <si>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</si>
  <si>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</si>
  <si>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</si>
  <si>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</si>
  <si>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</si>
  <si>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</si>
  <si>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</si>
  <si>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</si>
  <si>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</si>
  <si>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</si>
  <si>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</si>
  <si>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</si>
  <si>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</si>
  <si>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</si>
  <si>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</si>
  <si>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</si>
  <si>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</si>
  <si>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</si>
  <si>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</si>
  <si>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</si>
  <si>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</si>
  <si>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</si>
  <si>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</si>
  <si>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</si>
  <si>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</si>
  <si>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</si>
  <si>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</si>
  <si>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</si>
  <si>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</si>
  <si>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</si>
  <si>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</si>
  <si>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</si>
  <si>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</si>
  <si>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</si>
  <si>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</si>
  <si>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</si>
  <si>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</si>
  <si>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</si>
  <si>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</si>
  <si>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</si>
  <si>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</si>
  <si>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</si>
  <si>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</si>
  <si>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</si>
  <si>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</si>
  <si>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</si>
  <si>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</si>
  <si>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</si>
  <si>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</si>
  <si>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</si>
  <si>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</si>
  <si>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</si>
  <si>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</si>
  <si>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</si>
  <si>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</si>
  <si>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</si>
  <si>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</si>
  <si>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</si>
  <si>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</si>
  <si>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</si>
  <si>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</si>
  <si>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</si>
  <si>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</si>
  <si>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</si>
  <si>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</si>
  <si>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</si>
  <si>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</si>
  <si>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</si>
  <si>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</si>
  <si>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</si>
  <si>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</si>
  <si>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</si>
  <si>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</si>
  <si>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</si>
  <si>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</si>
  <si>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</si>
  <si>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</si>
  <si>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</si>
  <si>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</si>
  <si>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</si>
  <si>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</si>
  <si>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</si>
  <si>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</si>
  <si>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</si>
  <si>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</si>
  <si>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</si>
  <si>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</si>
  <si>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</si>
  <si>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</si>
  <si>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</si>
  <si>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</si>
  <si>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</si>
  <si>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</si>
  <si>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</si>
  <si>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</si>
  <si>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</si>
  <si>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</si>
  <si>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</si>
  <si>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</si>
  <si>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</si>
  <si>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</si>
  <si>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</si>
  <si>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</si>
  <si>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</si>
  <si>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</si>
  <si>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</si>
  <si>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</si>
  <si>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</si>
  <si>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</si>
  <si>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</si>
  <si>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</si>
  <si>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</si>
  <si>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</si>
  <si>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</si>
  <si>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</si>
  <si>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</si>
  <si>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</si>
  <si>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</si>
  <si>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</si>
  <si>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</si>
  <si>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</si>
  <si>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</si>
  <si>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</si>
  <si>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</si>
  <si>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</si>
  <si>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</si>
  <si>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</si>
  <si>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</si>
  <si>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</si>
  <si>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</si>
  <si>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</si>
  <si>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</si>
  <si>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</si>
  <si>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</si>
  <si>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</si>
  <si>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</si>
  <si>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</si>
  <si>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</si>
  <si>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</si>
  <si>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</si>
  <si>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</si>
  <si>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</si>
  <si>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</si>
  <si>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</si>
  <si>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</si>
  <si>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</si>
  <si>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</si>
  <si>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</si>
  <si>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</si>
  <si>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</si>
  <si>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</si>
  <si>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</si>
  <si>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</si>
  <si>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</si>
  <si>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</si>
  <si>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</si>
  <si>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</si>
  <si>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</si>
  <si>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</si>
  <si>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</si>
  <si>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</si>
  <si>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</si>
  <si>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</si>
  <si>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</si>
  <si>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</si>
  <si>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</si>
  <si>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</si>
  <si>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</si>
  <si>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</si>
  <si>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</si>
  <si>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</si>
  <si>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</si>
  <si>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</si>
  <si>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</si>
  <si>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</si>
  <si>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</si>
  <si>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</si>
  <si>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</si>
  <si>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</si>
  <si>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</si>
  <si>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</si>
  <si>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</si>
  <si>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</si>
  <si>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</si>
  <si>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</si>
  <si>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</si>
  <si>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</si>
  <si>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</si>
  <si>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</si>
  <si>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</si>
  <si>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</si>
  <si>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</si>
  <si>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</si>
  <si>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</si>
  <si>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</si>
  <si>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</si>
  <si>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</si>
  <si>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</si>
  <si>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</si>
  <si>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</si>
  <si>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</si>
  <si>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</si>
  <si>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</si>
  <si>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</si>
  <si>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</si>
  <si>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</si>
  <si>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</si>
  <si>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</si>
  <si>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</si>
  <si>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</si>
  <si>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</si>
  <si>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</si>
  <si>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</si>
  <si>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</si>
  <si>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</si>
  <si>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</si>
  <si>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</si>
  <si>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</si>
  <si>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</si>
  <si>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</si>
  <si>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</si>
  <si>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</si>
  <si>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</si>
  <si>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</si>
  <si>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</si>
  <si>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</si>
  <si>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</si>
  <si>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</si>
  <si>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</si>
  <si>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</si>
  <si>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</si>
  <si>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</si>
  <si>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</si>
  <si>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</si>
  <si>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</si>
  <si>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</si>
  <si>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</si>
  <si>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</si>
  <si>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</si>
  <si>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</si>
  <si>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</si>
  <si>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</si>
  <si>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</si>
  <si>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</si>
  <si>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</si>
  <si>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</si>
  <si>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</si>
  <si>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</si>
  <si>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</si>
  <si>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</si>
  <si>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</si>
  <si>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</si>
  <si>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</si>
  <si>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</si>
  <si>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</si>
  <si>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</si>
  <si>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</si>
  <si>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</si>
  <si>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</si>
  <si>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</si>
  <si>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</si>
  <si>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</si>
  <si>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</si>
  <si>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</si>
  <si>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</si>
  <si>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</si>
  <si>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</si>
  <si>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</si>
  <si>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</si>
  <si>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</si>
  <si>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</si>
  <si>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</si>
  <si>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</si>
  <si>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</si>
  <si>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</si>
  <si>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</si>
  <si>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</si>
  <si>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</si>
  <si>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</si>
  <si>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</si>
  <si>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</si>
  <si>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</si>
  <si>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</si>
  <si>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</si>
  <si>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</si>
  <si>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</si>
  <si>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</si>
  <si>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</si>
  <si>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</si>
  <si>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</si>
  <si>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</si>
  <si>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</si>
  <si>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</si>
  <si>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</si>
  <si>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</si>
  <si>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</si>
  <si>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</si>
  <si>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</si>
  <si>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</si>
  <si>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</si>
  <si>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</si>
  <si>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</si>
  <si>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</si>
  <si>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</si>
  <si>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</si>
  <si>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</si>
  <si>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</si>
  <si>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</si>
  <si>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</si>
  <si>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</si>
  <si>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</si>
  <si>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</si>
  <si>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</si>
  <si>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</si>
  <si>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</si>
  <si>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</si>
  <si>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</si>
  <si>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</si>
  <si>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</si>
  <si>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</si>
  <si>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</si>
  <si>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</si>
  <si>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</si>
  <si>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</si>
  <si>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</si>
  <si>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</si>
  <si>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</si>
  <si>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</si>
  <si>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</si>
  <si>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</si>
  <si>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</si>
  <si>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</si>
  <si>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</si>
  <si>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</si>
  <si>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</si>
  <si>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</si>
  <si>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</si>
  <si>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</si>
  <si>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</si>
  <si>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</si>
  <si>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</si>
  <si>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</si>
  <si>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</si>
  <si>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</si>
  <si>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</si>
  <si>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</si>
  <si>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</si>
  <si>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</si>
  <si>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</si>
  <si>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</si>
  <si>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</si>
  <si>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</si>
  <si>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</si>
  <si>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</si>
  <si>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</si>
  <si>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</si>
  <si>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</si>
  <si>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</si>
  <si>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</si>
  <si>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</si>
  <si>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</si>
  <si>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</si>
  <si>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</si>
  <si>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</si>
  <si>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</si>
  <si>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</si>
  <si>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</si>
  <si>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</si>
  <si>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</si>
  <si>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</si>
  <si>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</si>
  <si>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</si>
  <si>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</si>
  <si>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</si>
  <si>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</si>
  <si>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</si>
  <si>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</si>
  <si>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</si>
  <si>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</si>
  <si>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</si>
  <si>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</si>
  <si>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</si>
  <si>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</si>
  <si>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</si>
  <si>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</si>
  <si>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</si>
  <si>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</si>
  <si>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</si>
  <si>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</si>
  <si>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</si>
  <si>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</si>
  <si>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</si>
  <si>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</si>
  <si>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</si>
  <si>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</si>
  <si>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</si>
  <si>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</si>
  <si>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</si>
  <si>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</si>
  <si>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</si>
  <si>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</si>
  <si>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</si>
  <si>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</si>
  <si>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</si>
  <si>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</si>
  <si>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</si>
  <si>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</si>
  <si>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</si>
  <si>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</si>
  <si>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</si>
  <si>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</si>
  <si>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</si>
  <si>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</si>
  <si>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</si>
  <si>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</si>
  <si>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</si>
  <si>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</si>
  <si>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</si>
  <si>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</si>
  <si>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</si>
  <si>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</si>
  <si>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</si>
  <si>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</si>
  <si>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</si>
  <si>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</si>
  <si>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</si>
  <si>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</si>
  <si>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</si>
  <si>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</si>
  <si>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</si>
  <si>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</si>
  <si>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</si>
  <si>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</si>
  <si>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</si>
  <si>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</si>
  <si>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</si>
  <si>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</si>
  <si>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</si>
  <si>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</si>
  <si>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</si>
  <si>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</si>
  <si>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</si>
  <si>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</si>
  <si>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</si>
  <si>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</si>
  <si>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</si>
  <si>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</si>
  <si>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</si>
  <si>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</si>
  <si>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</si>
  <si>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</si>
  <si>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</si>
  <si>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</si>
  <si>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</si>
  <si>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</si>
  <si>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</si>
  <si>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</si>
  <si>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</si>
  <si>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</si>
  <si>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</si>
  <si>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</si>
  <si>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</si>
  <si>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</si>
  <si>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</si>
  <si>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</si>
  <si>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</si>
  <si>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</si>
  <si>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</si>
  <si>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</si>
  <si>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</si>
  <si>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</si>
  <si>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</si>
  <si>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</si>
  <si>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</si>
  <si>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</si>
  <si>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</si>
  <si>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</si>
  <si>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</si>
  <si>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</si>
  <si>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</si>
  <si>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</si>
  <si>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</si>
  <si>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</si>
  <si>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</si>
  <si>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</si>
  <si>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</si>
  <si>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</si>
  <si>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</si>
  <si>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</si>
  <si>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</si>
  <si>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</si>
  <si>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</si>
  <si>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</si>
  <si>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</si>
  <si>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</si>
  <si>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</si>
  <si>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</si>
  <si>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</si>
  <si>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</si>
  <si>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</si>
  <si>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</si>
  <si>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</si>
  <si>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</si>
  <si>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</si>
  <si>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</si>
  <si>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</si>
  <si>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</si>
  <si>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</si>
  <si>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</si>
  <si>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</si>
  <si>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</si>
  <si>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</si>
  <si>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</si>
  <si>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</si>
  <si>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</si>
  <si>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</si>
  <si>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</si>
  <si>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</si>
  <si>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</si>
  <si>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</si>
  <si>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</si>
  <si>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</si>
  <si>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</si>
  <si>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</si>
  <si>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</si>
  <si>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</si>
  <si>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</si>
  <si>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</si>
  <si>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</si>
  <si>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</si>
  <si>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</si>
  <si>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</si>
  <si>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</si>
  <si>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</si>
  <si>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</si>
  <si>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</si>
  <si>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</si>
  <si>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</si>
  <si>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</si>
  <si>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</si>
  <si>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</si>
  <si>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</si>
  <si>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</si>
  <si>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</si>
  <si>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</si>
  <si>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</si>
  <si>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</si>
  <si>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</si>
  <si>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</si>
  <si>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</si>
  <si>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</si>
  <si>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</si>
  <si>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</si>
  <si>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</si>
  <si>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</si>
  <si>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</si>
  <si>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</si>
  <si>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</si>
  <si>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</si>
  <si>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</si>
  <si>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</si>
  <si>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</si>
  <si>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</si>
  <si>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</si>
  <si>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</si>
  <si>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</si>
  <si>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</si>
  <si>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</si>
  <si>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</si>
  <si>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</si>
  <si>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</si>
  <si>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</si>
  <si>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</si>
  <si>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</si>
  <si>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</si>
  <si>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</si>
  <si>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</si>
  <si>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</si>
  <si>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</si>
  <si>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</si>
  <si>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</si>
  <si>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</si>
  <si>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</si>
  <si>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</si>
  <si>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</si>
  <si>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</si>
  <si>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</si>
  <si>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</si>
  <si>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</si>
  <si>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</si>
  <si>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</si>
  <si>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</si>
  <si>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</si>
  <si>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</si>
  <si>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</si>
  <si>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</si>
  <si>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</si>
  <si>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</si>
  <si>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</si>
  <si>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</si>
  <si>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</si>
  <si>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</si>
  <si>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</si>
  <si>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</si>
  <si>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</si>
  <si>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</si>
  <si>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</si>
  <si>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</si>
  <si>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</si>
  <si>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</si>
  <si>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</si>
  <si>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</si>
  <si>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</si>
  <si>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</si>
  <si>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</si>
  <si>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</si>
  <si>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</si>
  <si>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</si>
  <si>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</si>
  <si>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</si>
  <si>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</si>
  <si>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</si>
  <si>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</si>
  <si>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</si>
  <si>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</si>
  <si>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</si>
  <si>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</si>
  <si>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</si>
  <si>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</si>
  <si>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</si>
  <si>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</si>
  <si>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</si>
  <si>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</si>
  <si>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</si>
  <si>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</si>
  <si>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</si>
  <si>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</si>
  <si>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</si>
  <si>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</si>
  <si>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</si>
  <si>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</si>
  <si>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</si>
  <si>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</si>
  <si>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</si>
  <si>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</si>
  <si>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</si>
  <si>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</si>
  <si>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</si>
  <si>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</si>
  <si>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</si>
  <si>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</si>
  <si>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</si>
  <si>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</si>
  <si>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</si>
  <si>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</si>
  <si>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</si>
  <si>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</si>
  <si>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</si>
  <si>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</si>
  <si>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</si>
  <si>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</si>
  <si>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</si>
  <si>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</si>
  <si>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</si>
  <si>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</si>
  <si>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</si>
  <si>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</si>
  <si>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</si>
  <si>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</si>
  <si>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</si>
  <si>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</si>
  <si>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</si>
  <si>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</si>
  <si>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</si>
  <si>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</si>
  <si>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</si>
  <si>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</si>
  <si>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</si>
  <si>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</si>
  <si>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</si>
  <si>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</si>
  <si>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</si>
  <si>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</si>
  <si>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</si>
  <si>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</si>
  <si>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</si>
  <si>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</si>
  <si>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</si>
  <si>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</si>
  <si>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</si>
  <si>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</si>
  <si>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</si>
  <si>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</si>
  <si>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</si>
  <si>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</si>
  <si>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</si>
  <si>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</si>
  <si>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</si>
  <si>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</si>
  <si>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</si>
  <si>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</si>
  <si>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</si>
  <si>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</si>
  <si>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</si>
  <si>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</si>
  <si>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</si>
  <si>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</si>
  <si>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</si>
  <si>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</si>
  <si>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</si>
  <si>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</si>
  <si>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</si>
  <si>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</si>
  <si>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</si>
  <si>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</si>
  <si>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</si>
  <si>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</si>
  <si>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</si>
  <si>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</si>
  <si>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</si>
  <si>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</si>
  <si>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</si>
  <si>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</si>
  <si>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</si>
  <si>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</si>
  <si>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</si>
  <si>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</si>
  <si>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</si>
  <si>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</si>
  <si>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</si>
  <si>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</si>
  <si>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</si>
  <si>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</si>
  <si>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</si>
  <si>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</si>
  <si>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</si>
  <si>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</si>
  <si>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</si>
  <si>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</si>
  <si>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</si>
  <si>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</si>
  <si>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</si>
  <si>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</si>
  <si>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</si>
  <si>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</si>
  <si>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</si>
  <si>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</si>
  <si>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</si>
  <si>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</si>
  <si>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</si>
  <si>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</si>
  <si>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</si>
  <si>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</si>
  <si>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</si>
  <si>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</si>
  <si>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</si>
  <si>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</si>
  <si>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</si>
  <si>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</si>
  <si>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</si>
  <si>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</si>
  <si>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</si>
  <si>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</si>
  <si>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</si>
  <si>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</si>
  <si>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</si>
  <si>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</si>
  <si>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</si>
  <si>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</si>
  <si>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</si>
  <si>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</si>
  <si>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</si>
  <si>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</si>
  <si>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</si>
  <si>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</si>
  <si>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</si>
  <si>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</si>
  <si>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</si>
  <si>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</si>
  <si>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</si>
  <si>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</si>
  <si>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</si>
  <si>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</si>
  <si>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</si>
  <si>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</si>
  <si>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</si>
  <si>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</si>
  <si>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</si>
  <si>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</si>
  <si>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</si>
  <si>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</si>
  <si>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</si>
  <si>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</si>
  <si>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</si>
  <si>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</si>
  <si>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</si>
  <si>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</si>
  <si>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</si>
  <si>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</si>
  <si>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</si>
  <si>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</si>
  <si>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</si>
  <si>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</si>
  <si>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</si>
  <si>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</si>
  <si>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</si>
  <si>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</si>
  <si>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</si>
  <si>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</si>
  <si>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</si>
  <si>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</si>
  <si>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</si>
  <si>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</si>
  <si>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</si>
  <si>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</si>
  <si>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</si>
  <si>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</si>
  <si>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</si>
  <si>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</si>
  <si>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</si>
  <si>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</si>
  <si>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</si>
  <si>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</si>
  <si>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</si>
  <si>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</si>
  <si>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</si>
  <si>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</si>
  <si>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</si>
  <si>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</si>
  <si>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</si>
  <si>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</si>
  <si>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</si>
  <si>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</si>
  <si>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</si>
  <si>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</si>
  <si>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</si>
  <si>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</si>
  <si>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</si>
  <si>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</si>
  <si>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</si>
  <si>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</si>
  <si>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</si>
  <si>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</si>
  <si>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</si>
  <si>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</si>
  <si>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</si>
  <si>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</si>
  <si>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</si>
  <si>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</si>
  <si>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</si>
  <si>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</si>
  <si>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</si>
  <si>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</si>
  <si>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</si>
  <si>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</si>
  <si>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</si>
  <si>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</si>
  <si>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</si>
  <si>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</si>
  <si>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</si>
  <si>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</si>
  <si>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</si>
  <si>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</si>
  <si>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</si>
  <si>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</si>
  <si>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</si>
  <si>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</si>
  <si>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</si>
  <si>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</si>
  <si>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</si>
  <si>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</si>
  <si>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</si>
  <si>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</si>
  <si>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</si>
  <si>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</si>
  <si>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</si>
  <si>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</si>
  <si>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</si>
  <si>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</si>
  <si>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</si>
  <si>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</si>
  <si>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</si>
  <si>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</si>
  <si>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</si>
  <si>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</si>
  <si>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</si>
  <si>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</si>
  <si>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</si>
  <si>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</si>
  <si>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</si>
  <si>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</si>
  <si>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</si>
  <si>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</si>
  <si>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</si>
  <si>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</si>
  <si>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</si>
  <si>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</si>
  <si>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</si>
  <si>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</si>
  <si>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</si>
  <si>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</si>
  <si>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</si>
  <si>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</si>
  <si>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</si>
  <si>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</si>
  <si>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</si>
  <si>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</si>
  <si>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</si>
  <si>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</si>
  <si>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</si>
  <si>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</si>
  <si>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</si>
  <si>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</si>
  <si>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</si>
  <si>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</si>
  <si>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</si>
  <si>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</si>
  <si>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</si>
  <si>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</si>
  <si>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</si>
  <si>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</si>
  <si>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</si>
  <si>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</si>
  <si>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</si>
  <si>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</si>
  <si>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</si>
  <si>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</si>
  <si>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</si>
  <si>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</si>
  <si>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</si>
  <si>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</si>
  <si>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</si>
  <si>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</si>
  <si>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</si>
  <si>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</si>
  <si>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</si>
  <si>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</si>
  <si>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</si>
  <si>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</si>
  <si>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</si>
  <si>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</si>
  <si>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</si>
  <si>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</si>
  <si>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</si>
  <si>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</si>
  <si>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</si>
  <si>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</si>
  <si>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</si>
  <si>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</si>
  <si>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</si>
  <si>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</si>
  <si>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</si>
  <si>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</si>
  <si>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</si>
  <si>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</si>
  <si>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</si>
  <si>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</si>
  <si>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</si>
  <si>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</si>
  <si>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</si>
  <si>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</si>
  <si>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</si>
  <si>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</si>
  <si>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</si>
  <si>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</si>
  <si>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</si>
  <si>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</si>
  <si>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</si>
  <si>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</si>
  <si>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</si>
  <si>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</si>
  <si>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</si>
  <si>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</si>
  <si>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</si>
  <si>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</si>
  <si>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</si>
  <si>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</si>
  <si>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</si>
  <si>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</si>
  <si>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</si>
  <si>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</si>
  <si>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</si>
  <si>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</si>
  <si>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</si>
  <si>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</si>
  <si>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</si>
  <si>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</si>
  <si>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</si>
  <si>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</si>
  <si>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</si>
  <si>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</si>
  <si>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</si>
  <si>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</si>
  <si>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</si>
  <si>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</si>
  <si>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</si>
  <si>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</si>
  <si>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</si>
  <si>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</si>
  <si>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</si>
  <si>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</si>
  <si>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</si>
  <si>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</si>
  <si>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</si>
  <si>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</si>
  <si>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</si>
  <si>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</si>
  <si>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</si>
  <si>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</si>
  <si>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</si>
  <si>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</si>
  <si>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</si>
  <si>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</si>
  <si>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</si>
  <si>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</si>
  <si>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</si>
  <si>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</si>
  <si>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</si>
  <si>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</si>
  <si>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</si>
  <si>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</si>
  <si>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</si>
  <si>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</si>
  <si>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</si>
  <si>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</si>
  <si>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</si>
  <si>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</si>
  <si>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</si>
  <si>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</si>
  <si>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</si>
  <si>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</si>
  <si>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</si>
  <si>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</si>
  <si>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</si>
  <si>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</si>
  <si>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</si>
  <si>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</si>
  <si>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</si>
  <si>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</si>
  <si>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</si>
  <si>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</si>
  <si>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</si>
  <si>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</si>
  <si>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</si>
  <si>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</si>
  <si>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</si>
  <si>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</si>
  <si>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</si>
  <si>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</si>
  <si>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</si>
  <si>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</si>
  <si>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</si>
  <si>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</si>
  <si>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</si>
  <si>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</si>
  <si>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</si>
  <si>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</si>
  <si>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</si>
  <si>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</si>
  <si>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</si>
  <si>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</si>
  <si>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</si>
  <si>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</si>
  <si>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</si>
  <si>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</si>
  <si>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</si>
  <si>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</si>
  <si>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</si>
  <si>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</si>
  <si>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</si>
  <si>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</si>
  <si>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</si>
  <si>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</si>
  <si>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</si>
  <si>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</si>
  <si>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</si>
  <si>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</si>
  <si>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</si>
  <si>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</si>
  <si>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</si>
  <si>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</si>
  <si>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</si>
  <si>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</si>
  <si>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</si>
  <si>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</si>
  <si>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</si>
  <si>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</si>
  <si>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</si>
  <si>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</si>
  <si>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</si>
  <si>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</si>
  <si>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</si>
  <si>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</si>
  <si>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</si>
  <si>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</si>
  <si>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</si>
  <si>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</si>
  <si>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</si>
  <si>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</si>
  <si>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</si>
  <si>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</si>
  <si>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</si>
  <si>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</si>
  <si>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</si>
  <si>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</si>
  <si>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</si>
  <si>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</si>
  <si>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</si>
  <si>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</si>
  <si>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</si>
  <si>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</si>
  <si>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</si>
  <si>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</si>
  <si>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</si>
  <si>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</si>
  <si>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</si>
  <si>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</si>
  <si>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</si>
  <si>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</si>
  <si>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</si>
  <si>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</si>
  <si>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</si>
  <si>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</si>
  <si>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</si>
  <si>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</si>
  <si>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</si>
  <si>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</si>
  <si>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</si>
  <si>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</si>
  <si>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</si>
  <si>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</si>
  <si>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</si>
  <si>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</si>
  <si>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</si>
  <si>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</si>
  <si>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</si>
  <si>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</si>
  <si>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</si>
  <si>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</si>
  <si>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</si>
  <si>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</si>
  <si>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</si>
  <si>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</si>
  <si>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</si>
  <si>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</si>
  <si>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</si>
  <si>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</si>
  <si>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</si>
  <si>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</si>
  <si>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</si>
  <si>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</si>
  <si>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</si>
  <si>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</si>
  <si>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</si>
  <si>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</si>
  <si>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</si>
  <si>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</si>
  <si>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</si>
  <si>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</si>
  <si>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</si>
  <si>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</si>
  <si>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</si>
  <si>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</si>
  <si>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</si>
  <si>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</si>
  <si>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</si>
  <si>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</si>
  <si>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</si>
  <si>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</si>
  <si>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</si>
  <si>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</si>
  <si>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</si>
  <si>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</si>
  <si>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</si>
  <si>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</si>
  <si>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</si>
  <si>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</si>
  <si>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</si>
  <si>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</si>
  <si>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</si>
  <si>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</si>
  <si>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</si>
  <si>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</si>
  <si>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</si>
  <si>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</si>
  <si>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</si>
  <si>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</si>
  <si>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</si>
  <si>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</si>
  <si>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</si>
  <si>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</si>
  <si>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</si>
  <si>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</si>
  <si>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</si>
  <si>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</si>
  <si>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</si>
  <si>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</si>
  <si>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</si>
  <si>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</si>
  <si>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</si>
  <si>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</si>
  <si>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</si>
  <si>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</si>
  <si>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</si>
  <si>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</si>
  <si>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</si>
  <si>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</si>
  <si>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</si>
  <si>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</si>
  <si>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</si>
  <si>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</si>
  <si>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</si>
  <si>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</si>
  <si>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</si>
  <si>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</si>
  <si>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</si>
  <si>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</si>
  <si>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</si>
  <si>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</si>
  <si>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</si>
  <si>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</si>
  <si>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</si>
  <si>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</si>
  <si>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</si>
  <si>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</si>
  <si>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</si>
  <si>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</si>
  <si>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</si>
  <si>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</si>
  <si>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</si>
  <si>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</si>
  <si>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</si>
  <si>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</si>
  <si>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</si>
  <si>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</si>
  <si>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</si>
  <si>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</si>
  <si>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</si>
  <si>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</si>
  <si>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</si>
  <si>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</si>
  <si>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</si>
  <si>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</si>
  <si>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</si>
  <si>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</si>
  <si>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</si>
  <si>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</si>
  <si>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</si>
  <si>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</si>
  <si>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</si>
  <si>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</si>
  <si>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</si>
  <si>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</si>
  <si>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</si>
  <si>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</si>
  <si>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</si>
  <si>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</si>
  <si>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</si>
  <si>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</si>
  <si>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</si>
  <si>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</si>
  <si>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</si>
  <si>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</si>
  <si>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</si>
  <si>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</si>
  <si>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</si>
  <si>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</si>
  <si>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</si>
  <si>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</si>
  <si>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</si>
  <si>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</si>
  <si>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</si>
  <si>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</si>
  <si>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</si>
  <si>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</si>
  <si>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</si>
  <si>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</si>
  <si>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</si>
  <si>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</si>
  <si>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</si>
  <si>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</si>
  <si>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</si>
  <si>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</si>
  <si>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</si>
  <si>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</si>
  <si>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</si>
  <si>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</si>
  <si>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</si>
  <si>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</si>
  <si>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</si>
  <si>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</si>
  <si>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</si>
  <si>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</si>
  <si>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</si>
  <si>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</si>
  <si>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</si>
  <si>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</si>
  <si>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</si>
  <si>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</si>
  <si>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</si>
  <si>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</si>
  <si>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</si>
  <si>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</si>
  <si>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</si>
  <si>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</si>
  <si>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</si>
  <si>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</si>
  <si>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</si>
  <si>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</si>
  <si>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</si>
  <si>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</si>
  <si>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</si>
  <si>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</si>
  <si>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</si>
  <si>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</si>
  <si>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</si>
  <si>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</si>
  <si>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</si>
  <si>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</si>
  <si>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</si>
  <si>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</si>
  <si>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</si>
  <si>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</si>
  <si>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</si>
  <si>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</si>
  <si>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</si>
  <si>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</si>
  <si>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</si>
  <si>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</si>
  <si>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</si>
  <si>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</si>
  <si>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</si>
  <si>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</si>
  <si>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</si>
  <si>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</si>
  <si>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</si>
  <si>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</si>
  <si>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</si>
  <si>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</si>
  <si>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</si>
  <si>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</si>
  <si>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</si>
  <si>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</si>
  <si>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</si>
  <si>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</si>
  <si>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</si>
  <si>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</si>
  <si>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</si>
  <si>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</si>
  <si>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</si>
  <si>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</si>
  <si>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</si>
  <si>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</si>
  <si>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</si>
  <si>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</si>
  <si>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</si>
  <si>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</si>
  <si>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</si>
  <si>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</si>
  <si>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</si>
  <si>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</si>
  <si>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</si>
  <si>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</si>
  <si>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</si>
  <si>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</si>
  <si>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</si>
  <si>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</si>
  <si>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</si>
  <si>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</si>
  <si>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</si>
  <si>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</si>
  <si>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</si>
  <si>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</si>
  <si>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</si>
  <si>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</si>
  <si>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</si>
  <si>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</si>
  <si>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</si>
  <si>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</si>
  <si>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</si>
  <si>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</si>
  <si>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</si>
  <si>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</si>
  <si>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</si>
  <si>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</si>
  <si>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</si>
  <si>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</si>
  <si>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</si>
  <si>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</si>
  <si>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</si>
  <si>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</si>
  <si>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</si>
  <si>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</si>
  <si>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</si>
  <si>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</si>
  <si>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</si>
  <si>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</si>
  <si>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</si>
  <si>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</si>
  <si>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</si>
  <si>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</si>
  <si>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</si>
  <si>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</si>
  <si>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</si>
  <si>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</si>
  <si>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</si>
  <si>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</si>
  <si>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</si>
  <si>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</si>
  <si>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</si>
  <si>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</si>
  <si>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</si>
  <si>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</si>
  <si>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</si>
  <si>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</si>
  <si>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</si>
  <si>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</si>
  <si>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</si>
  <si>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</si>
  <si>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</si>
  <si>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</si>
  <si>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</si>
  <si>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</si>
  <si>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</si>
  <si>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</si>
  <si>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</si>
  <si>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</si>
  <si>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</si>
  <si>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</si>
  <si>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</si>
  <si>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</si>
  <si>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</si>
  <si>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</si>
  <si>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</si>
  <si>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</si>
  <si>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</si>
  <si>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</si>
  <si>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</si>
  <si>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</si>
  <si>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</si>
  <si>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</si>
  <si>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</si>
  <si>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</si>
  <si>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</si>
  <si>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</si>
  <si>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</si>
  <si>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</si>
  <si>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</si>
  <si>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</si>
  <si>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</si>
  <si>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</si>
  <si>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</si>
  <si>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</si>
  <si>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</si>
  <si>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</si>
  <si>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</si>
  <si>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</si>
  <si>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</si>
  <si>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</si>
  <si>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</si>
  <si>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</si>
  <si>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</si>
  <si>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</si>
  <si>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</si>
  <si>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</si>
  <si>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</si>
  <si>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</si>
  <si>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</si>
  <si>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</si>
  <si>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</si>
  <si>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</si>
  <si>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</si>
  <si>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</si>
  <si>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</si>
  <si>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</si>
  <si>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</si>
  <si>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</si>
  <si>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</si>
  <si>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</si>
  <si>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</si>
  <si>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</si>
  <si>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</si>
  <si>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</si>
  <si>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</si>
  <si>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</si>
  <si>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</si>
  <si>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</si>
  <si>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</si>
  <si>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</si>
  <si>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</si>
  <si>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</si>
  <si>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</si>
  <si>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</si>
  <si>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</si>
  <si>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</si>
  <si>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</si>
  <si>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</si>
  <si>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</si>
  <si>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</si>
  <si>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</si>
  <si>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</si>
  <si>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</si>
  <si>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</si>
  <si>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</si>
  <si>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</si>
  <si>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</si>
  <si>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</si>
  <si>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</si>
  <si>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</si>
  <si>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</si>
  <si>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</si>
  <si>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</si>
  <si>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</si>
  <si>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</si>
  <si>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</si>
  <si>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</si>
  <si>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</si>
  <si>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</si>
  <si>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</si>
  <si>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</si>
  <si>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</si>
  <si>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</si>
  <si>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</si>
  <si>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</si>
  <si>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</si>
  <si>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</si>
  <si>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</si>
  <si>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</si>
  <si>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</si>
  <si>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</si>
  <si>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</si>
  <si>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</si>
  <si>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</si>
  <si>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</si>
  <si>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</si>
  <si>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</si>
  <si>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</si>
  <si>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</si>
  <si>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</si>
  <si>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</si>
  <si>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</si>
  <si>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</si>
  <si>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</si>
  <si>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</si>
  <si>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</si>
  <si>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</si>
  <si>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</si>
  <si>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</si>
  <si>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</si>
  <si>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</si>
  <si>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</si>
  <si>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</si>
  <si>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</si>
  <si>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</si>
  <si>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</si>
  <si>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</si>
  <si>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</si>
  <si>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</si>
  <si>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</si>
  <si>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</si>
  <si>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</si>
  <si>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</si>
  <si>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</si>
  <si>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</si>
  <si>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</si>
  <si>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</si>
  <si>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</si>
  <si>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</si>
  <si>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</si>
  <si>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</si>
  <si>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</si>
  <si>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</si>
  <si>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</si>
  <si>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</si>
  <si>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</si>
  <si>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</si>
  <si>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</si>
  <si>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</si>
  <si>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</si>
  <si>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</si>
  <si>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</si>
  <si>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</si>
  <si>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</si>
  <si>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</si>
  <si>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</si>
  <si>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</si>
  <si>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</si>
  <si>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</si>
  <si>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</si>
  <si>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</si>
  <si>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</si>
  <si>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</si>
  <si>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</si>
  <si>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</si>
  <si>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</si>
  <si>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</si>
  <si>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</si>
  <si>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</si>
  <si>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</si>
  <si>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</si>
  <si>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</si>
  <si>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</si>
  <si>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</si>
  <si>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</si>
  <si>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</si>
  <si>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</si>
  <si>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</si>
  <si>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</si>
  <si>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</si>
  <si>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</si>
  <si>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</si>
  <si>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</si>
  <si>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</si>
  <si>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</si>
  <si>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</si>
  <si>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</si>
  <si>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</si>
  <si>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</si>
  <si>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</si>
  <si>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</si>
  <si>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</si>
  <si>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</si>
  <si>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</si>
  <si>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</si>
  <si>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</si>
  <si>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</si>
  <si>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</si>
  <si>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</si>
  <si>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</si>
  <si>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</si>
  <si>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</si>
  <si>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</si>
  <si>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</si>
  <si>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</si>
  <si>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</si>
  <si>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</si>
  <si>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</si>
  <si>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</si>
  <si>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</si>
  <si>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</si>
  <si>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</si>
  <si>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</si>
  <si>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</si>
  <si>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</si>
  <si>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</si>
  <si>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</si>
  <si>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</si>
  <si>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</si>
  <si>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</si>
  <si>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</si>
  <si>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</si>
  <si>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</si>
  <si>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</si>
  <si>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</si>
  <si>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</si>
  <si>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</si>
  <si>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</si>
  <si>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</si>
  <si>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</si>
  <si>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</si>
  <si>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</si>
  <si>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</si>
  <si>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</si>
  <si>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</si>
  <si>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</si>
  <si>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</si>
  <si>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</si>
  <si>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</si>
  <si>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</si>
  <si>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</si>
  <si>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</si>
  <si>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</si>
  <si>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</si>
  <si>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</si>
  <si>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</si>
  <si>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</si>
  <si>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</si>
  <si>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</si>
  <si>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</si>
  <si>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</si>
  <si>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</si>
  <si>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</si>
  <si>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</si>
  <si>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</si>
  <si>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</si>
  <si>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</si>
  <si>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</si>
  <si>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</si>
  <si>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</si>
  <si>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</si>
  <si>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</si>
  <si>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</si>
  <si>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</si>
  <si>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</si>
  <si>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</si>
  <si>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</si>
  <si>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</si>
  <si>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</si>
  <si>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</si>
  <si>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</si>
  <si>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</si>
  <si>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</si>
  <si>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</si>
  <si>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</si>
  <si>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</si>
  <si>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</si>
  <si>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</si>
  <si>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</si>
  <si>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</si>
  <si>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</si>
  <si>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</si>
  <si>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</si>
  <si>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</si>
  <si>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</si>
  <si>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</si>
  <si>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</si>
  <si>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</si>
  <si>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</si>
  <si>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</si>
  <si>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</si>
  <si>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</si>
  <si>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</si>
  <si>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</si>
  <si>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</si>
  <si>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</si>
  <si>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</si>
  <si>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</si>
  <si>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</si>
  <si>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</si>
  <si>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</si>
  <si>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</si>
  <si>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</si>
  <si>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</si>
  <si>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</si>
  <si>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</si>
  <si>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</si>
  <si>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</si>
  <si>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</si>
  <si>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</si>
  <si>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</si>
  <si>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</si>
  <si>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</si>
  <si>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</si>
  <si>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</si>
  <si>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</si>
  <si>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</si>
  <si>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</si>
  <si>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</si>
  <si>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</si>
  <si>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</si>
  <si>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</si>
  <si>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</si>
  <si>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</si>
  <si>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</si>
  <si>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</si>
  <si>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</si>
  <si>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</si>
  <si>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</si>
  <si>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</si>
  <si>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</si>
  <si>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</si>
  <si>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</si>
  <si>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</si>
  <si>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</si>
  <si>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</si>
  <si>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</si>
  <si>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</si>
  <si>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</si>
  <si>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</si>
  <si>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</si>
  <si>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</si>
  <si>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</si>
  <si>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</si>
  <si>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</si>
  <si>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</si>
  <si>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</si>
  <si>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</si>
  <si>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</si>
  <si>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</si>
  <si>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</si>
  <si>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</si>
  <si>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</si>
  <si>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</si>
  <si>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</si>
  <si>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</si>
  <si>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</si>
  <si>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</si>
  <si>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</si>
  <si>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</si>
  <si>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</si>
  <si>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</si>
  <si>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</si>
  <si>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</si>
  <si>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</si>
  <si>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</si>
  <si>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</si>
  <si>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</si>
  <si>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</si>
  <si>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</si>
  <si>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</si>
  <si>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</si>
  <si>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</si>
  <si>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</si>
  <si>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</si>
  <si>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</si>
  <si>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</si>
  <si>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</si>
  <si>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</si>
  <si>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</si>
  <si>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</si>
  <si>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</si>
  <si>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</si>
  <si>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</si>
  <si>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</si>
  <si>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</si>
  <si>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</si>
  <si>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</si>
  <si>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</si>
  <si>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</si>
  <si>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</si>
  <si>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</si>
  <si>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</si>
  <si>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</si>
  <si>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</si>
  <si>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</si>
  <si>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</si>
  <si>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</si>
  <si>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</si>
  <si>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</si>
  <si>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</si>
  <si>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</si>
  <si>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</si>
  <si>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</si>
  <si>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</si>
  <si>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</si>
  <si>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</si>
  <si>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</si>
  <si>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</si>
  <si>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</si>
  <si>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</si>
  <si>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</si>
  <si>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</si>
  <si>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</si>
  <si>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</si>
  <si>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</si>
  <si>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</si>
  <si>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</si>
  <si>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</si>
  <si>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</si>
  <si>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</si>
  <si>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</si>
  <si>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</si>
  <si>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</si>
  <si>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</si>
  <si>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</si>
  <si>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</si>
  <si>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</si>
  <si>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</si>
  <si>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</si>
  <si>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</si>
  <si>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</si>
  <si>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</si>
  <si>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</si>
  <si>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</si>
  <si>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</si>
  <si>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</si>
  <si>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</si>
  <si>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</si>
  <si>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</si>
  <si>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</si>
  <si>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</si>
  <si>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</si>
  <si>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</si>
  <si>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</si>
  <si>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</si>
  <si>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</si>
  <si>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</si>
  <si>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</si>
  <si>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</si>
  <si>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</si>
  <si>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</si>
  <si>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</si>
  <si>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</si>
  <si>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</si>
  <si>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</si>
  <si>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</si>
  <si>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</si>
  <si>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</si>
  <si>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</si>
  <si>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</si>
  <si>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</si>
  <si>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</si>
  <si>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</si>
  <si>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</si>
  <si>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</si>
  <si>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</si>
  <si>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</si>
  <si>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</si>
  <si>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</si>
  <si>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</si>
  <si>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</si>
  <si>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</si>
  <si>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</si>
  <si>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</si>
  <si>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</si>
  <si>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</si>
  <si>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</si>
  <si>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</si>
  <si>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</si>
  <si>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</si>
  <si>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</si>
  <si>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</si>
  <si>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</si>
  <si>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</si>
  <si>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</si>
  <si>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</si>
  <si>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</si>
  <si>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</si>
  <si>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</si>
  <si>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</si>
  <si>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</si>
  <si>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</si>
  <si>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</si>
  <si>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</si>
  <si>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</si>
  <si>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</si>
  <si>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</si>
  <si>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</si>
  <si>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</si>
  <si>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</si>
  <si>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</si>
  <si>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</si>
  <si>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</si>
  <si>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</si>
  <si>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</si>
  <si>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</si>
  <si>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</si>
  <si>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</si>
  <si>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</si>
  <si>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</si>
  <si>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</si>
  <si>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</si>
  <si>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</si>
  <si>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</si>
  <si>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</si>
  <si>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</si>
  <si>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</si>
  <si>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</si>
  <si>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</si>
  <si>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</si>
  <si>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</si>
  <si>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</si>
  <si>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</si>
  <si>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</si>
  <si>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</si>
  <si>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</si>
  <si>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</si>
  <si>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</si>
  <si>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</si>
  <si>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</si>
  <si>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</si>
  <si>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</si>
  <si>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</si>
  <si>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</si>
  <si>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</si>
  <si>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</si>
  <si>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</si>
  <si>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</si>
  <si>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</si>
  <si>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</si>
  <si>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</si>
  <si>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</si>
  <si>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</si>
  <si>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</si>
  <si>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</si>
  <si>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</si>
  <si>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</si>
  <si>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</si>
  <si>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</si>
  <si>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</si>
  <si>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</si>
  <si>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</si>
  <si>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</si>
  <si>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</si>
  <si>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</si>
  <si>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</si>
  <si>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</si>
  <si>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</si>
  <si>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</si>
  <si>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</si>
  <si>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</si>
  <si>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</si>
  <si>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</si>
  <si>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</si>
  <si>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</si>
  <si>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</si>
  <si>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</si>
  <si>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</si>
  <si>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</si>
  <si>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</si>
  <si>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</si>
  <si>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</si>
  <si>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</si>
  <si>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</si>
  <si>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</si>
  <si>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</si>
  <si>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</si>
  <si>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</si>
  <si>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</si>
  <si>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</si>
  <si>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</si>
  <si>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</si>
  <si>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</si>
  <si>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</si>
  <si>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</si>
  <si>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</si>
  <si>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</si>
  <si>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</si>
  <si>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</si>
  <si>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</si>
  <si>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</si>
  <si>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</si>
  <si>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</si>
  <si>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</si>
  <si>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</si>
  <si>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</si>
  <si>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</si>
  <si>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</si>
  <si>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</si>
  <si>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</si>
  <si>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</si>
  <si>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</si>
  <si>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</si>
  <si>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</si>
  <si>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</si>
  <si>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</si>
  <si>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</si>
  <si>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</si>
  <si>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</si>
  <si>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</si>
  <si>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</si>
  <si>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</si>
  <si>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</si>
  <si>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</si>
  <si>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</si>
  <si>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</si>
  <si>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</si>
  <si>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</si>
  <si>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</si>
  <si>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</si>
  <si>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</si>
  <si>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</si>
  <si>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</si>
  <si>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</si>
  <si>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</si>
  <si>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</si>
  <si>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</si>
  <si>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</si>
  <si>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</si>
  <si>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</si>
  <si>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</si>
  <si>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</si>
  <si>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</si>
  <si>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</si>
  <si>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</si>
  <si>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</si>
  <si>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</si>
  <si>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</si>
  <si>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</si>
  <si>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</si>
  <si>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</si>
  <si>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</si>
  <si>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</si>
  <si>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</si>
  <si>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</si>
  <si>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</si>
  <si>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</si>
  <si>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</si>
  <si>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</si>
  <si>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</si>
  <si>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</si>
  <si>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</si>
  <si>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</si>
  <si>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</si>
  <si>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</si>
  <si>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</si>
  <si>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</si>
  <si>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</si>
  <si>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</si>
  <si>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</si>
  <si>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</si>
  <si>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</si>
  <si>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</si>
  <si>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</si>
  <si>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</si>
  <si>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</si>
  <si>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</si>
  <si>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</si>
  <si>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</si>
  <si>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</si>
  <si>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</si>
  <si>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</si>
  <si>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</si>
  <si>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</si>
  <si>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</si>
  <si>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</si>
  <si>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</si>
  <si>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</si>
  <si>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</si>
  <si>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</si>
  <si>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</si>
  <si>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</si>
  <si>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</si>
  <si>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</si>
  <si>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</si>
  <si>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</si>
  <si>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</si>
  <si>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</si>
  <si>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</si>
  <si>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</si>
  <si>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</si>
  <si>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</si>
  <si>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</si>
  <si>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</si>
  <si>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</si>
  <si>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</si>
  <si>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</si>
  <si>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</si>
  <si>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</si>
  <si>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</si>
  <si>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</si>
  <si>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</si>
  <si>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</si>
  <si>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</si>
  <si>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</si>
  <si>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</si>
  <si>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</si>
  <si>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</si>
  <si>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</si>
  <si>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</si>
  <si>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</si>
  <si>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</si>
  <si>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</si>
  <si>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</si>
  <si>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</si>
  <si>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</si>
  <si>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</si>
  <si>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</si>
  <si>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</si>
  <si>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</si>
  <si>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</si>
  <si>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</si>
  <si>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</si>
  <si>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</si>
  <si>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</si>
  <si>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</si>
  <si>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</si>
  <si>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</si>
  <si>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</si>
  <si>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</si>
  <si>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</si>
  <si>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</si>
  <si>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</si>
  <si>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</si>
  <si>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</si>
  <si>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</si>
  <si>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</si>
  <si>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</si>
  <si>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</si>
  <si>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</si>
  <si>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</si>
  <si>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</si>
  <si>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</si>
  <si>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</si>
  <si>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</si>
  <si>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</si>
  <si>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</si>
  <si>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</si>
  <si>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</si>
  <si>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</si>
  <si>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</si>
  <si>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</si>
  <si>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</si>
  <si>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</si>
  <si>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</si>
  <si>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</si>
  <si>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</si>
  <si>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</si>
  <si>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</si>
  <si>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</si>
  <si>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</si>
  <si>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</si>
  <si>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</si>
  <si>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</si>
  <si>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</si>
  <si>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</si>
  <si>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</si>
  <si>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</si>
  <si>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</si>
  <si>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</si>
  <si>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</si>
  <si>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</si>
  <si>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</si>
  <si>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</si>
  <si>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</si>
  <si>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</si>
  <si>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</si>
  <si>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</si>
  <si>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</si>
  <si>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</si>
  <si>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</si>
  <si>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</si>
  <si>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</si>
  <si>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</si>
  <si>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</si>
  <si>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</si>
  <si>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</si>
  <si>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</si>
  <si>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</si>
  <si>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</si>
  <si>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</si>
  <si>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</si>
  <si>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</si>
  <si>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</si>
  <si>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</si>
  <si>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</si>
  <si>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</si>
  <si>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</si>
  <si>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</si>
  <si>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</si>
  <si>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</si>
  <si>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</si>
  <si>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</si>
  <si>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</si>
  <si>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</si>
  <si>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</si>
  <si>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</si>
  <si>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</si>
  <si>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</si>
  <si>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</si>
  <si>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</si>
  <si>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</si>
  <si>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</si>
  <si>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</si>
  <si>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</si>
  <si>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</si>
  <si>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</si>
  <si>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</si>
  <si>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</si>
  <si>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</si>
  <si>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</si>
  <si>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</si>
  <si>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</si>
  <si>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</si>
  <si>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</si>
  <si>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</si>
  <si>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</si>
  <si>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</si>
  <si>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</si>
  <si>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</si>
  <si>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</si>
  <si>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</si>
  <si>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</si>
  <si>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</si>
  <si>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</si>
  <si>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</si>
  <si>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</si>
  <si>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</si>
  <si>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</si>
  <si>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</si>
  <si>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</si>
  <si>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</si>
  <si>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</si>
  <si>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</si>
  <si>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</si>
  <si>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</si>
  <si>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</si>
  <si>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</si>
  <si>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</si>
  <si>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</si>
  <si>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</si>
  <si>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</si>
  <si>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</si>
  <si>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</si>
  <si>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</si>
  <si>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</si>
  <si>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</si>
  <si>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</si>
  <si>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</si>
  <si>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</si>
  <si>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</si>
  <si>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</si>
  <si>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</si>
  <si>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</si>
  <si>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</si>
  <si>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</si>
  <si>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</si>
  <si>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</si>
  <si>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</si>
  <si>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</si>
  <si>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</si>
  <si>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</si>
  <si>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</si>
  <si>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</si>
  <si>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</si>
  <si>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</si>
  <si>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</si>
  <si>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</si>
  <si>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</si>
  <si>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</si>
  <si>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</si>
  <si>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</si>
  <si>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</si>
  <si>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</si>
  <si>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</si>
  <si>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</si>
  <si>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</si>
  <si>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</si>
  <si>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</si>
  <si>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</si>
  <si>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</si>
  <si>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</si>
  <si>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</si>
  <si>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</si>
  <si>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</si>
  <si>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</si>
  <si>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</si>
  <si>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</si>
  <si>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</si>
  <si>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</si>
  <si>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</si>
  <si>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</si>
  <si>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</si>
  <si>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</si>
  <si>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</si>
  <si>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</si>
  <si>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</si>
  <si>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</si>
  <si>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</si>
  <si>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</si>
  <si>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</si>
  <si>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</si>
  <si>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</si>
  <si>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</si>
  <si>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</si>
  <si>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</si>
  <si>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</si>
  <si>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</si>
  <si>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</si>
  <si>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</si>
  <si>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</si>
  <si>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</si>
  <si>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</si>
  <si>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</si>
  <si>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</si>
  <si>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</si>
  <si>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</si>
  <si>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</si>
  <si>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</si>
  <si>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</si>
  <si>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</si>
  <si>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</si>
  <si>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</si>
  <si>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</si>
  <si>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</si>
  <si>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</si>
  <si>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</si>
  <si>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</si>
  <si>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</si>
  <si>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</si>
  <si>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</si>
  <si>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</si>
  <si>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</si>
  <si>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</si>
  <si>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</si>
  <si>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</si>
  <si>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</si>
  <si>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</si>
  <si>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</si>
  <si>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</si>
  <si>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</si>
  <si>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</si>
  <si>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</si>
  <si>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</si>
  <si>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</si>
  <si>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</si>
  <si>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</si>
  <si>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</si>
  <si>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</si>
  <si>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</si>
  <si>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</si>
  <si>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</si>
  <si>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</si>
  <si>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</si>
  <si>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</si>
  <si>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</si>
  <si>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</si>
  <si>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</si>
  <si>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</si>
  <si>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</si>
  <si>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</si>
  <si>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</si>
  <si>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</si>
  <si>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</si>
  <si>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</si>
  <si>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</si>
  <si>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</si>
  <si>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</si>
  <si>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</si>
  <si>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</si>
  <si>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</si>
  <si>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</si>
  <si>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</si>
  <si>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</si>
  <si>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</si>
  <si>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</si>
  <si>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</si>
  <si>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</si>
  <si>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</si>
  <si>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</si>
  <si>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</si>
  <si>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</si>
  <si>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</si>
  <si>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</si>
  <si>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</si>
  <si>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</si>
  <si>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</si>
  <si>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</si>
  <si>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</si>
  <si>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</si>
  <si>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</si>
  <si>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</si>
  <si>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</si>
  <si>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</si>
  <si>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</si>
  <si>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</si>
  <si>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</si>
  <si>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</si>
  <si>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</si>
  <si>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</si>
  <si>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</si>
  <si>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</si>
  <si>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</si>
  <si>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</si>
  <si>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</si>
  <si>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</si>
  <si>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</si>
  <si>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</si>
  <si>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</si>
  <si>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</si>
  <si>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</si>
  <si>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</si>
  <si>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</si>
  <si>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</si>
  <si>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</si>
  <si>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</si>
  <si>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</si>
  <si>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</si>
  <si>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</si>
  <si>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</si>
  <si>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</si>
  <si>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</si>
  <si>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</si>
  <si>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</si>
  <si>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</si>
  <si>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</si>
  <si>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</si>
  <si>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</si>
  <si>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</si>
  <si>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</si>
  <si>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</si>
  <si>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</si>
  <si>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</si>
  <si>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</si>
  <si>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</si>
  <si>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</si>
  <si>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</si>
  <si>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</si>
  <si>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</si>
  <si>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</si>
  <si>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</si>
  <si>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</si>
  <si>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</si>
  <si>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</si>
  <si>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</si>
  <si>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</si>
  <si>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</si>
  <si>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</si>
  <si>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</si>
  <si>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</si>
  <si>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</si>
  <si>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</si>
  <si>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</si>
  <si>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</si>
  <si>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</si>
  <si>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</si>
  <si>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</si>
  <si>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</si>
  <si>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</si>
  <si>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</si>
  <si>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</si>
  <si>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</si>
  <si>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</si>
  <si>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</si>
  <si>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</si>
  <si>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</si>
  <si>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</si>
  <si>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</si>
  <si>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</si>
  <si>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</si>
  <si>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</si>
  <si>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</si>
  <si>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</si>
  <si>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</si>
  <si>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</si>
  <si>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</si>
  <si>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</si>
  <si>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</si>
  <si>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</si>
  <si>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</si>
  <si>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</si>
  <si>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</si>
  <si>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</si>
  <si>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</si>
  <si>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</si>
  <si>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</si>
  <si>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</si>
  <si>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</si>
  <si>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</si>
  <si>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</si>
  <si>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</si>
  <si>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</si>
  <si>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</si>
  <si>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</si>
  <si>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</si>
  <si>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</si>
  <si>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</si>
  <si>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</si>
  <si>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</si>
  <si>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</si>
  <si>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</si>
  <si>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</si>
  <si>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</si>
  <si>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</si>
  <si>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</si>
  <si>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</si>
  <si>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</si>
  <si>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</si>
  <si>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</si>
  <si>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</si>
  <si>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</si>
  <si>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</si>
  <si>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</si>
  <si>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</si>
  <si>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</si>
  <si>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</si>
  <si>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</si>
  <si>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</si>
  <si>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</si>
  <si>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</si>
  <si>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</si>
  <si>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</si>
  <si>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</si>
  <si>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</si>
  <si>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</si>
  <si>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</si>
  <si>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</si>
  <si>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</si>
  <si>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</si>
  <si>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</si>
  <si>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</si>
  <si>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</si>
  <si>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</si>
  <si>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</si>
  <si>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</si>
  <si>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</si>
  <si>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</si>
  <si>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</si>
  <si>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</si>
  <si>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</si>
  <si>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</si>
  <si>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</si>
  <si>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</si>
  <si>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</si>
  <si>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</si>
  <si>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</si>
  <si>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</si>
  <si>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</si>
  <si>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</si>
  <si>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</si>
  <si>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</si>
  <si>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</si>
  <si>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</si>
  <si>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</si>
  <si>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</si>
  <si>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</si>
  <si>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</si>
  <si>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</si>
  <si>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</si>
  <si>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</si>
  <si>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</si>
  <si>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</si>
  <si>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</si>
  <si>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</si>
  <si>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</si>
  <si>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</si>
  <si>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</si>
  <si>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</si>
  <si>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</si>
  <si>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</si>
  <si>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</si>
  <si>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</si>
  <si>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</si>
  <si>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</si>
  <si>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</si>
  <si>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</si>
  <si>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</si>
  <si>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</si>
  <si>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</si>
  <si>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</si>
  <si>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</si>
  <si>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</si>
  <si>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</si>
  <si>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</si>
  <si>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</si>
  <si>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</si>
  <si>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</si>
  <si>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</si>
  <si>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</si>
  <si>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</si>
  <si>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</si>
  <si>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</si>
  <si>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</si>
  <si>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</si>
  <si>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</si>
  <si>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</si>
  <si>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</si>
  <si>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</si>
  <si>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</si>
  <si>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</si>
  <si>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</si>
  <si>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</si>
  <si>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</si>
  <si>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</si>
  <si>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</si>
  <si>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</si>
  <si>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</si>
  <si>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</si>
  <si>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</si>
  <si>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</si>
  <si>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</si>
  <si>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</si>
  <si>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</si>
  <si>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</si>
  <si>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</si>
  <si>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</si>
  <si>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</si>
  <si>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</si>
  <si>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</si>
  <si>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</si>
  <si>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</si>
  <si>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</si>
  <si>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</si>
  <si>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</si>
  <si>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</si>
  <si>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</si>
  <si>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</si>
  <si>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</si>
  <si>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</si>
  <si>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</si>
  <si>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</si>
  <si>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</si>
  <si>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</si>
  <si>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</si>
  <si>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</si>
  <si>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</si>
  <si>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</si>
  <si>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</si>
  <si>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</si>
  <si>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</si>
  <si>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</si>
  <si>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</si>
  <si>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</si>
  <si>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</si>
  <si>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</si>
  <si>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</si>
  <si>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</si>
  <si>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</si>
  <si>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</si>
  <si>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</si>
  <si>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</si>
  <si>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</si>
  <si>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</si>
  <si>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</si>
  <si>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</si>
  <si>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</si>
  <si>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</si>
  <si>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</si>
  <si>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</si>
  <si>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</si>
  <si>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</si>
  <si>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</si>
  <si>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</si>
  <si>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</si>
  <si>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</si>
  <si>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</si>
  <si>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</si>
  <si>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</si>
  <si>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</si>
  <si>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</si>
  <si>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</si>
  <si>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</si>
  <si>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</si>
  <si>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</si>
  <si>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</si>
  <si>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</si>
  <si>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</si>
  <si>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</si>
  <si>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</si>
  <si>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</si>
  <si>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</si>
  <si>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</si>
  <si>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</si>
  <si>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</si>
  <si>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</si>
  <si>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</si>
  <si>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</si>
  <si>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</si>
  <si>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</si>
  <si>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</si>
  <si>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</si>
  <si>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</si>
  <si>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</si>
  <si>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</si>
  <si>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</si>
  <si>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</si>
  <si>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</si>
  <si>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</si>
  <si>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</si>
  <si>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</si>
  <si>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</si>
  <si>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</si>
  <si>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</si>
  <si>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</si>
  <si>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</si>
  <si>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</si>
  <si>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</si>
  <si>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</si>
  <si>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</si>
  <si>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</si>
  <si>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</si>
  <si>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</si>
  <si>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</si>
  <si>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</si>
  <si>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</si>
  <si>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</si>
  <si>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</si>
  <si>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</si>
  <si>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</si>
  <si>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</si>
  <si>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</si>
  <si>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</si>
  <si>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</si>
  <si>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</si>
  <si>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</si>
  <si>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</si>
  <si>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</si>
  <si>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</si>
  <si>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</si>
  <si>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</si>
  <si>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</si>
  <si>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</si>
  <si>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</si>
  <si>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</si>
  <si>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</si>
  <si>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</si>
  <si>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</si>
  <si>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</si>
  <si>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</si>
  <si>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</si>
  <si>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</si>
  <si>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</si>
  <si>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</si>
  <si>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</si>
  <si>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</si>
  <si>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</si>
  <si>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</si>
  <si>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</si>
  <si>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</si>
  <si>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</si>
  <si>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</si>
  <si>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</si>
  <si>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</si>
  <si>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</si>
  <si>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</si>
  <si>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</si>
  <si>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</si>
  <si>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</si>
  <si>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</si>
  <si>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</si>
  <si>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</si>
  <si>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</si>
  <si>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</si>
  <si>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</si>
  <si>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</si>
  <si>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</si>
  <si>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</si>
  <si>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</si>
  <si>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</si>
  <si>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</si>
  <si>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</si>
  <si>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</si>
  <si>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</si>
  <si>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</si>
  <si>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</si>
  <si>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</si>
  <si>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</si>
  <si>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</si>
  <si>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</si>
  <si>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</si>
  <si>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</si>
  <si>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</si>
  <si>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</si>
  <si>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</si>
  <si>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</si>
  <si>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</si>
  <si>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</si>
  <si>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</si>
  <si>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</si>
  <si>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</si>
  <si>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</si>
  <si>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</si>
  <si>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</si>
  <si>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</si>
  <si>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</si>
  <si>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</si>
  <si>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</si>
  <si>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</si>
  <si>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</si>
  <si>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</si>
  <si>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</si>
  <si>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</si>
  <si>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</si>
  <si>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</si>
  <si>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</si>
  <si>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</si>
  <si>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</si>
  <si>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</si>
  <si>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</si>
  <si>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</si>
  <si>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</si>
  <si>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</si>
  <si>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</si>
  <si>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</si>
  <si>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</si>
  <si>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</si>
  <si>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</si>
  <si>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</si>
  <si>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</si>
  <si>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</si>
  <si>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</si>
  <si>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</si>
  <si>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</si>
  <si>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</si>
  <si>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</si>
  <si>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</si>
  <si>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</si>
  <si>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</si>
  <si>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</si>
  <si>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</si>
  <si>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</si>
  <si>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</si>
  <si>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</si>
  <si>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</si>
  <si>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</si>
  <si>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</si>
  <si>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</si>
  <si>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</si>
  <si>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</si>
  <si>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</si>
  <si>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</si>
  <si>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</si>
  <si>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</si>
  <si>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</si>
  <si>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</si>
  <si>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</si>
  <si>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</si>
  <si>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</si>
  <si>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</si>
  <si>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</si>
  <si>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</si>
  <si>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</si>
  <si>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</si>
  <si>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</si>
  <si>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</si>
  <si>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</si>
  <si>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</si>
  <si>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</si>
  <si>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</si>
  <si>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</si>
  <si>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</si>
  <si>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</si>
  <si>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</si>
  <si>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</si>
  <si>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</si>
  <si>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</si>
  <si>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</si>
  <si>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</si>
  <si>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</si>
  <si>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</si>
  <si>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</si>
  <si>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</si>
  <si>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</si>
  <si>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</si>
  <si>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</si>
  <si>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</si>
  <si>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</si>
  <si>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</si>
  <si>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</si>
  <si>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</si>
  <si>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</si>
  <si>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</si>
  <si>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</si>
  <si>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</si>
  <si>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</si>
  <si>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</si>
  <si>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</si>
  <si>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</si>
  <si>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</si>
  <si>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</si>
  <si>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</si>
  <si>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</si>
  <si>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</si>
  <si>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</si>
  <si>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</si>
  <si>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</si>
  <si>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</si>
  <si>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</si>
  <si>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</si>
  <si>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</si>
  <si>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</si>
  <si>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</si>
  <si>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</si>
  <si>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</si>
  <si>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</si>
  <si>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</si>
  <si>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</si>
  <si>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</si>
  <si>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</si>
  <si>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</si>
  <si>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</si>
  <si>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</si>
  <si>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</si>
  <si>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</si>
  <si>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</si>
  <si>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</si>
  <si>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</si>
  <si>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</si>
  <si>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</si>
  <si>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</si>
  <si>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</si>
  <si>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</si>
  <si>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</si>
  <si>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</si>
  <si>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</si>
  <si>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</si>
  <si>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</si>
  <si>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</si>
  <si>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</si>
  <si>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</si>
  <si>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</si>
  <si>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</si>
  <si>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</si>
  <si>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</si>
  <si>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</si>
  <si>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</si>
  <si>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</si>
  <si>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</si>
  <si>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</si>
  <si>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</si>
  <si>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</si>
  <si>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</si>
  <si>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</si>
  <si>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</si>
  <si>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</si>
  <si>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</si>
  <si>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</si>
  <si>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</si>
  <si>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</si>
  <si>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</si>
  <si>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</si>
  <si>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</si>
  <si>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</si>
  <si>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</si>
  <si>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</si>
  <si>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</si>
  <si>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</si>
  <si>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</si>
  <si>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</si>
  <si>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</si>
  <si>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</si>
  <si>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</si>
  <si>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</si>
  <si>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</si>
  <si>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</si>
  <si>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</si>
  <si>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</si>
  <si>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</si>
  <si>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</si>
  <si>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</si>
  <si>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</si>
  <si>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</si>
  <si>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</si>
  <si>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</si>
  <si>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</si>
  <si>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</si>
  <si>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</si>
  <si>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</si>
  <si>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</si>
  <si>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</si>
  <si>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</si>
  <si>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</si>
  <si>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</si>
  <si>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</si>
  <si>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</si>
  <si>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</si>
  <si>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</si>
  <si>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</si>
  <si>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</si>
  <si>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</si>
  <si>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</si>
  <si>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</si>
  <si>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</si>
  <si>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</si>
  <si>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</si>
  <si>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</si>
  <si>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</si>
  <si>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</si>
  <si>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</si>
  <si>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</si>
  <si>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</si>
  <si>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</si>
  <si>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</si>
  <si>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</si>
  <si>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</si>
  <si>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</si>
  <si>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</si>
  <si>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</si>
  <si>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</si>
  <si>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</si>
  <si>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</si>
  <si>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</si>
  <si>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</si>
  <si>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</si>
  <si>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</si>
  <si>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</si>
  <si>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</si>
  <si>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</si>
  <si>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</si>
  <si>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</si>
  <si>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</si>
  <si>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</si>
  <si>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</si>
  <si>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</si>
  <si>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</si>
  <si>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</si>
  <si>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</si>
  <si>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</si>
  <si>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</si>
  <si>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</si>
  <si>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</si>
  <si>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</si>
  <si>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</si>
  <si>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</si>
  <si>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</si>
  <si>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</si>
  <si>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</si>
  <si>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</si>
  <si>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</si>
  <si>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</si>
  <si>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</si>
  <si>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</si>
  <si>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</si>
  <si>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</si>
  <si>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</si>
  <si>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</si>
  <si>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</si>
  <si>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</si>
  <si>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</si>
  <si>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</si>
  <si>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</si>
  <si>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</si>
  <si>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</si>
  <si>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</si>
  <si>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</si>
  <si>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</si>
  <si>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</si>
  <si>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</si>
  <si>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</si>
  <si>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</si>
  <si>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</si>
  <si>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</si>
  <si>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</si>
  <si>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</si>
  <si>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</si>
  <si>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</si>
  <si>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</si>
  <si>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</si>
  <si>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</si>
  <si>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</si>
  <si>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</si>
  <si>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</si>
  <si>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</si>
  <si>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</si>
  <si>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</si>
  <si>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</si>
  <si>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</si>
  <si>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</si>
  <si>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</si>
  <si>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</si>
  <si>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</si>
  <si>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</si>
  <si>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</si>
  <si>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</si>
  <si>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</si>
  <si>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</si>
  <si>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</si>
  <si>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</si>
  <si>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</si>
  <si>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</si>
  <si>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</si>
  <si>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</si>
  <si>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</si>
  <si>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</si>
  <si>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</si>
  <si>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</si>
  <si>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</si>
  <si>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</si>
  <si>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</si>
  <si>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</si>
  <si>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</si>
  <si>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</si>
  <si>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</si>
  <si>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</si>
  <si>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</si>
  <si>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</si>
  <si>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</si>
  <si>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</si>
  <si>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</si>
  <si>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</si>
  <si>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</si>
  <si>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</si>
  <si>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</si>
  <si>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</si>
  <si>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</si>
  <si>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</si>
  <si>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</si>
  <si>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</si>
  <si>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</si>
  <si>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</si>
  <si>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</si>
  <si>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</si>
  <si>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</si>
  <si>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</si>
  <si>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</si>
  <si>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</si>
  <si>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</si>
  <si>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</si>
  <si>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</si>
  <si>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</si>
  <si>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</si>
  <si>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</si>
  <si>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</si>
  <si>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</si>
  <si>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</si>
  <si>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</si>
  <si>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</si>
  <si>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</si>
  <si>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</si>
  <si>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</si>
  <si>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</si>
  <si>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</si>
  <si>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</si>
  <si>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</si>
  <si>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</si>
  <si>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</si>
  <si>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</si>
  <si>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</si>
  <si>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</si>
  <si>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</si>
  <si>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</si>
  <si>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</si>
  <si>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</si>
  <si>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</si>
  <si>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</si>
  <si>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</si>
  <si>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</si>
  <si>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</si>
  <si>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</si>
  <si>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</si>
  <si>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</si>
  <si>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</si>
  <si>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</si>
  <si>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</si>
  <si>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</si>
  <si>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</si>
  <si>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</si>
  <si>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</si>
  <si>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</si>
  <si>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</si>
  <si>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</si>
  <si>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</si>
  <si>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</si>
  <si>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</si>
  <si>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</si>
  <si>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</si>
  <si>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</si>
  <si>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</si>
  <si>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</si>
  <si>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</si>
  <si>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</si>
  <si>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</si>
  <si>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</si>
  <si>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</si>
  <si>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</si>
  <si>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</si>
  <si>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</si>
  <si>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</si>
  <si>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</si>
  <si>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</si>
  <si>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</si>
  <si>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</si>
  <si>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</si>
  <si>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</si>
  <si>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</si>
  <si>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</si>
  <si>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</si>
  <si>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</si>
  <si>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</si>
  <si>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</si>
  <si>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</si>
  <si>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</si>
  <si>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</si>
  <si>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</si>
  <si>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</si>
  <si>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</si>
  <si>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</si>
  <si>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</si>
  <si>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</si>
  <si>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</si>
  <si>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</si>
  <si>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</si>
  <si>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</si>
  <si>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</si>
  <si>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</si>
  <si>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</si>
  <si>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</si>
  <si>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</si>
  <si>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</si>
  <si>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</si>
  <si>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</si>
  <si>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</si>
  <si>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</si>
  <si>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</si>
  <si>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</si>
  <si>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</si>
  <si>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</si>
  <si>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</si>
  <si>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</si>
  <si>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</si>
  <si>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</si>
  <si>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</si>
  <si>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</si>
  <si>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</si>
  <si>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</si>
  <si>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</si>
  <si>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</si>
  <si>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</si>
  <si>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</si>
  <si>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</si>
  <si>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</si>
  <si>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</si>
  <si>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</si>
  <si>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</si>
  <si>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</si>
  <si>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</si>
  <si>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</si>
  <si>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</si>
  <si>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</si>
  <si>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</si>
  <si>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</si>
  <si>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</si>
  <si>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</si>
  <si>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</si>
  <si>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</si>
  <si>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</si>
  <si>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</si>
  <si>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</si>
  <si>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</si>
  <si>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</si>
  <si>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</si>
  <si>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</si>
  <si>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</si>
  <si>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</si>
  <si>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</si>
  <si>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</si>
  <si>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</si>
  <si>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</si>
  <si>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</si>
  <si>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</si>
  <si>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</si>
  <si>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</si>
  <si>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</si>
  <si>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</si>
  <si>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</si>
  <si>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</si>
  <si>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</si>
  <si>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</si>
  <si>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</si>
  <si>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</si>
  <si>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</si>
  <si>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</si>
  <si>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</si>
  <si>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</si>
  <si>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</si>
  <si>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</si>
  <si>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</si>
  <si>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</si>
  <si>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</si>
  <si>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</si>
  <si>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</si>
  <si>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</si>
  <si>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</si>
  <si>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</si>
  <si>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</si>
  <si>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</si>
  <si>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</si>
  <si>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</si>
  <si>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</si>
  <si>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</si>
  <si>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</si>
  <si>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</si>
  <si>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</si>
  <si>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</si>
  <si>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</si>
  <si>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</si>
  <si>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</si>
  <si>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</si>
  <si>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</si>
  <si>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</si>
  <si>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</si>
  <si>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</si>
  <si>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</si>
  <si>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</si>
  <si>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</si>
  <si>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</si>
  <si>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</si>
  <si>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</si>
  <si>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</si>
  <si>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</si>
  <si>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</si>
  <si>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</si>
  <si>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</si>
  <si>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</si>
  <si>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</si>
  <si>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</si>
  <si>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</si>
  <si>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</si>
  <si>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</si>
  <si>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</si>
  <si>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</si>
  <si>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</si>
  <si>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</si>
  <si>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</si>
  <si>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</si>
  <si>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</si>
  <si>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</si>
  <si>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</si>
  <si>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</si>
  <si>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</si>
  <si>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</si>
  <si>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</si>
  <si>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</si>
  <si>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</si>
  <si>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</si>
  <si>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</si>
  <si>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</si>
  <si>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</si>
  <si>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</si>
  <si>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</si>
  <si>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</si>
  <si>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</si>
  <si>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</si>
  <si>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</si>
  <si>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</si>
  <si>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</si>
  <si>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</si>
  <si>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</si>
  <si>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</si>
  <si>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</si>
  <si>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</si>
  <si>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</si>
  <si>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</si>
  <si>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</si>
  <si>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</si>
  <si>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</si>
  <si>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</si>
  <si>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</si>
  <si>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</si>
  <si>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</si>
  <si>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</si>
  <si>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</si>
  <si>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</si>
  <si>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</si>
  <si>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</si>
  <si>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</si>
  <si>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</si>
  <si>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</si>
  <si>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</si>
  <si>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</si>
  <si>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</si>
  <si>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</si>
  <si>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</si>
  <si>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</si>
  <si>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</si>
  <si>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</si>
  <si>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</si>
  <si>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</si>
  <si>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</si>
  <si>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</si>
  <si>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</si>
  <si>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</si>
  <si>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</si>
  <si>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</si>
  <si>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</si>
  <si>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</si>
  <si>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</si>
  <si>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</si>
  <si>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</si>
  <si>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</si>
  <si>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</si>
  <si>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</si>
  <si>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</si>
  <si>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</si>
  <si>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</si>
  <si>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</si>
  <si>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</si>
  <si>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</si>
  <si>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</si>
  <si>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</si>
  <si>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</si>
  <si>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</si>
  <si>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</si>
  <si>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</si>
  <si>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</si>
  <si>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</si>
  <si>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</si>
  <si>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</si>
  <si>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</si>
  <si>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</si>
  <si>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</si>
  <si>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</si>
  <si>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</si>
  <si>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</si>
  <si>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</si>
  <si>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</si>
  <si>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</si>
  <si>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</si>
  <si>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</si>
  <si>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</si>
  <si>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</si>
  <si>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</si>
  <si>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</si>
  <si>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</si>
  <si>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</si>
  <si>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</si>
  <si>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</si>
  <si>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</si>
  <si>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</si>
  <si>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</si>
  <si>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</si>
  <si>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</si>
  <si>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</si>
  <si>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</si>
  <si>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</si>
  <si>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</si>
  <si>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</si>
  <si>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</si>
  <si>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</si>
  <si>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</si>
  <si>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</si>
  <si>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</si>
  <si>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</si>
  <si>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</si>
  <si>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</si>
  <si>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</si>
  <si>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</si>
  <si>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</si>
  <si>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</si>
  <si>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</si>
  <si>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</si>
  <si>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</si>
  <si>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</si>
  <si>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</si>
  <si>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</si>
  <si>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</si>
  <si>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</si>
  <si>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</si>
  <si>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</si>
  <si>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</si>
  <si>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</si>
  <si>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</si>
  <si>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</si>
  <si>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</si>
  <si>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</si>
  <si>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</si>
  <si>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</si>
  <si>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</si>
  <si>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</si>
  <si>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</si>
  <si>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</si>
  <si>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</si>
  <si>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</si>
  <si>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</si>
  <si>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</si>
  <si>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</si>
  <si>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</si>
  <si>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</si>
  <si>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</si>
  <si>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</si>
  <si>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</si>
  <si>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</si>
  <si>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</si>
  <si>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</si>
  <si>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</si>
  <si>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</si>
  <si>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</si>
  <si>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</si>
  <si>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</si>
  <si>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</si>
  <si>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</si>
  <si>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</si>
  <si>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</si>
  <si>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</si>
  <si>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</si>
  <si>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</si>
  <si>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</si>
  <si>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</si>
  <si>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</si>
  <si>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</si>
  <si>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</si>
  <si>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</si>
  <si>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</si>
  <si>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</si>
  <si>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</si>
  <si>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</si>
  <si>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</si>
  <si>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</si>
  <si>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</si>
  <si>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</si>
  <si>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</si>
  <si>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</si>
  <si>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</si>
  <si>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</si>
  <si>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</si>
  <si>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</si>
  <si>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</si>
  <si>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</si>
  <si>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</si>
  <si>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</si>
  <si>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</si>
  <si>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</si>
  <si>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</si>
  <si>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</si>
  <si>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</si>
  <si>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</si>
  <si>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</si>
  <si>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</si>
  <si>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</si>
  <si>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</si>
  <si>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</si>
  <si>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</si>
  <si>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</si>
  <si>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</si>
  <si>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</si>
  <si>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</si>
  <si>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</si>
  <si>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</si>
  <si>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</si>
  <si>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</si>
  <si>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</si>
  <si>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</si>
  <si>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</si>
  <si>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</si>
  <si>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</si>
  <si>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</si>
  <si>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</si>
  <si>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</si>
  <si>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</si>
  <si>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</si>
  <si>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</si>
  <si>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</si>
  <si>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</si>
  <si>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</si>
  <si>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</si>
  <si>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</si>
  <si>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</si>
  <si>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</si>
  <si>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</si>
  <si>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</si>
  <si>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</si>
  <si>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</si>
  <si>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</si>
  <si>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</si>
  <si>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</si>
  <si>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</si>
  <si>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</si>
  <si>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</si>
  <si>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</si>
  <si>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</si>
  <si>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</si>
  <si>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</si>
  <si>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</si>
  <si>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</si>
  <si>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</si>
  <si>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</si>
  <si>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</si>
  <si>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</si>
  <si>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</si>
  <si>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</si>
  <si>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</si>
  <si>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</si>
  <si>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</si>
  <si>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</si>
  <si>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</si>
  <si>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</si>
  <si>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</si>
  <si>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</si>
  <si>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</si>
  <si>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</si>
  <si>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</si>
  <si>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</si>
  <si>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</si>
  <si>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</si>
  <si>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</si>
  <si>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</si>
  <si>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</si>
  <si>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</si>
  <si>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</si>
  <si>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</si>
  <si>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</si>
  <si>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</si>
  <si>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</si>
  <si>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</si>
  <si>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</si>
  <si>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</si>
  <si>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</si>
  <si>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</si>
  <si>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</si>
  <si>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</si>
  <si>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</si>
  <si>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</si>
  <si>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</si>
  <si>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</si>
  <si>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</si>
  <si>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</si>
  <si>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</si>
  <si>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</si>
  <si>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</si>
  <si>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</si>
  <si>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</si>
  <si>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</si>
  <si>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</si>
  <si>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</si>
  <si>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</si>
  <si>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</si>
  <si>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</si>
  <si>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</si>
  <si>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</si>
  <si>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</si>
  <si>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</si>
  <si>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</si>
  <si>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</si>
  <si>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</si>
  <si>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</si>
  <si>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</si>
  <si>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</si>
  <si>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</si>
  <si>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</si>
  <si>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</si>
  <si>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</si>
  <si>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</si>
  <si>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</si>
  <si>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</si>
  <si>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</si>
  <si>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</si>
  <si>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</si>
  <si>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</si>
  <si>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</si>
  <si>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</si>
  <si>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</si>
  <si>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</si>
  <si>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</si>
  <si>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</si>
  <si>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</si>
  <si>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</si>
  <si>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</si>
  <si>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</si>
  <si>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</si>
  <si>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</si>
  <si>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</si>
  <si>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</si>
  <si>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</si>
  <si>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</si>
  <si>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</si>
  <si>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</si>
  <si>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</si>
  <si>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</si>
  <si>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</si>
  <si>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</si>
  <si>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</si>
  <si>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</si>
  <si>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</si>
  <si>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</si>
  <si>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</si>
  <si>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</si>
  <si>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</si>
  <si>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</si>
  <si>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</si>
  <si>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</si>
  <si>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</si>
  <si>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</si>
  <si>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</si>
  <si>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</si>
  <si>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</si>
  <si>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</si>
  <si>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</si>
  <si>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</si>
  <si>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</si>
  <si>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</si>
  <si>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</si>
  <si>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</si>
  <si>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</si>
  <si>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</si>
  <si>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</si>
  <si>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</si>
  <si>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</si>
  <si>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</si>
  <si>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</si>
  <si>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</si>
  <si>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</si>
  <si>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</si>
  <si>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</si>
  <si>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</si>
  <si>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</si>
  <si>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</si>
  <si>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</si>
  <si>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</si>
  <si>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</si>
  <si>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</si>
  <si>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</si>
  <si>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</si>
  <si>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</si>
  <si>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</si>
  <si>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</si>
  <si>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</si>
  <si>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</si>
  <si>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</si>
  <si>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</si>
  <si>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</si>
  <si>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</si>
  <si>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</si>
  <si>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</si>
  <si>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</si>
  <si>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</si>
  <si>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</si>
  <si>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</si>
  <si>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</si>
  <si>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</si>
  <si>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</si>
  <si>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</si>
  <si>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</si>
  <si>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</si>
  <si>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</si>
  <si>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</si>
  <si>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</si>
  <si>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</si>
  <si>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</si>
  <si>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</si>
  <si>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</si>
  <si>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</si>
  <si>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</si>
  <si>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</si>
  <si>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</si>
  <si>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</si>
  <si>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</si>
  <si>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</si>
  <si>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</si>
  <si>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</si>
  <si>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</si>
  <si>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</si>
  <si>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</si>
  <si>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</si>
  <si>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</si>
  <si>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</si>
  <si>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</si>
  <si>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</si>
  <si>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</si>
  <si>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</si>
  <si>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</si>
  <si>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</si>
  <si>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</si>
  <si>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</si>
  <si>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</si>
  <si>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</si>
  <si>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</si>
  <si>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</si>
  <si>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</si>
  <si>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</si>
  <si>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</si>
  <si>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</si>
  <si>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</si>
  <si>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</si>
  <si>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</si>
  <si>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</si>
  <si>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</si>
  <si>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</si>
  <si>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</si>
  <si>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</si>
  <si>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</si>
  <si>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</si>
  <si>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</si>
  <si>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</si>
  <si>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</si>
  <si>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</si>
  <si>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</si>
  <si>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</si>
  <si>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</si>
  <si>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</si>
  <si>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</si>
  <si>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</si>
  <si>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</si>
  <si>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</si>
  <si>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</si>
  <si>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</si>
  <si>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</si>
  <si>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</si>
  <si>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</si>
  <si>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</si>
  <si>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</si>
  <si>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</si>
  <si>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</si>
  <si>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</si>
  <si>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</si>
  <si>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</si>
  <si>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</si>
  <si>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</si>
  <si>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</si>
  <si>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</si>
  <si>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</si>
  <si>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</si>
  <si>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</si>
  <si>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</si>
  <si>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</si>
  <si>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</si>
  <si>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</si>
  <si>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</si>
  <si>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</si>
  <si>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</si>
  <si>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</si>
  <si>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</si>
  <si>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</si>
  <si>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</si>
  <si>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</si>
  <si>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</si>
  <si>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</si>
  <si>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</si>
  <si>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</si>
  <si>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</si>
  <si>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</si>
  <si>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</si>
  <si>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</si>
  <si>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</si>
  <si>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</si>
  <si>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</si>
  <si>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</si>
  <si>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</si>
  <si>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</si>
  <si>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</si>
  <si>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</si>
  <si>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</si>
  <si>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</si>
  <si>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</si>
  <si>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</si>
  <si>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</si>
  <si>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</si>
  <si>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</si>
  <si>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</si>
  <si>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</si>
  <si>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</si>
  <si>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</si>
  <si>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</si>
  <si>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</si>
  <si>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</si>
  <si>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</si>
  <si>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</si>
  <si>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</si>
  <si>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</si>
  <si>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</si>
  <si>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</si>
  <si>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</si>
  <si>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</si>
  <si>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</si>
  <si>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</si>
  <si>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</si>
  <si>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</si>
  <si>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</si>
  <si>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</si>
  <si>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</si>
  <si>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</si>
  <si>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</si>
  <si>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</si>
  <si>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</si>
  <si>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</si>
  <si>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</si>
  <si>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</si>
  <si>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</si>
  <si>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</si>
  <si>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</si>
  <si>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</si>
  <si>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</si>
  <si>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</si>
  <si>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</si>
  <si>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</si>
  <si>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</si>
  <si>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</si>
  <si>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</si>
  <si>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</si>
  <si>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</si>
  <si>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</si>
  <si>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</si>
  <si>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</si>
  <si>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</si>
  <si>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</si>
  <si>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</si>
  <si>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</si>
  <si>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</si>
  <si>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</si>
  <si>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</si>
  <si>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</si>
  <si>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</si>
  <si>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</si>
  <si>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</si>
  <si>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</si>
  <si>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</si>
  <si>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</si>
  <si>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</si>
  <si>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</si>
  <si>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</si>
  <si>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</si>
  <si>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</si>
  <si>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</si>
  <si>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</si>
  <si>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</si>
  <si>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</si>
  <si>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</si>
  <si>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</si>
  <si>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</si>
  <si>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</si>
  <si>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</si>
  <si>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</si>
  <si>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</si>
  <si>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</si>
  <si>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</si>
  <si>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</si>
  <si>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</si>
  <si>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</si>
  <si>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</si>
  <si>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</si>
  <si>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</si>
  <si>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</si>
  <si>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</si>
  <si>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</si>
  <si>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</si>
  <si>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</si>
  <si>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</si>
  <si>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</si>
  <si>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</si>
  <si>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</si>
  <si>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</si>
  <si>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</si>
  <si>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</si>
  <si>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</si>
  <si>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</si>
  <si>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</si>
  <si>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</si>
  <si>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</si>
  <si>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</si>
  <si>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</si>
  <si>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</si>
  <si>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</si>
  <si>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</si>
  <si>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</si>
  <si>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</si>
  <si>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</si>
  <si>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</si>
  <si>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</si>
  <si>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</si>
  <si>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</si>
  <si>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</si>
  <si>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</si>
  <si>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</si>
  <si>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</si>
  <si>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</si>
  <si>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</si>
  <si>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</si>
  <si>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</si>
  <si>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</si>
  <si>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</si>
  <si>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</si>
  <si>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</si>
  <si>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</si>
  <si>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</si>
  <si>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</si>
  <si>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</si>
  <si>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</si>
  <si>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</si>
  <si>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</si>
  <si>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</si>
  <si>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</si>
  <si>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</si>
  <si>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</si>
  <si>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</si>
  <si>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</si>
  <si>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</si>
  <si>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</si>
  <si>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</si>
  <si>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</si>
  <si>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</si>
  <si>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</si>
  <si>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</si>
  <si>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</si>
  <si>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</si>
  <si>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</si>
  <si>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</si>
  <si>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</si>
  <si>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</si>
  <si>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</si>
  <si>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</si>
  <si>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</si>
  <si>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</si>
  <si>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</si>
  <si>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</si>
  <si>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</si>
  <si>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</si>
  <si>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</si>
  <si>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</si>
  <si>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</si>
  <si>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</si>
  <si>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</si>
  <si>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</si>
  <si>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</si>
  <si>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</si>
  <si>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</si>
  <si>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</si>
  <si>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</si>
  <si>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</si>
  <si>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</si>
  <si>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</si>
  <si>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</si>
  <si>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</si>
  <si>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</si>
  <si>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</si>
  <si>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</si>
  <si>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</si>
  <si>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</si>
  <si>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</si>
  <si>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</si>
  <si>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</si>
  <si>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</si>
  <si>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</si>
  <si>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</si>
  <si>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</si>
  <si>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</si>
  <si>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</si>
  <si>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</si>
  <si>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</si>
  <si>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</si>
  <si>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</si>
  <si>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</si>
  <si>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</si>
  <si>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</si>
  <si>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</si>
  <si>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</si>
  <si>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</si>
  <si>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</si>
  <si>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</si>
  <si>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</si>
  <si>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</si>
  <si>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</si>
  <si>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</si>
  <si>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</si>
  <si>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</si>
  <si>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</si>
  <si>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</si>
  <si>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</si>
  <si>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</si>
  <si>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</si>
  <si>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</si>
  <si>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</si>
  <si>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</si>
  <si>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</si>
  <si>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</si>
  <si>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</si>
  <si>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</si>
  <si>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</si>
  <si>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</si>
  <si>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</si>
  <si>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</si>
  <si>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</si>
  <si>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</si>
  <si>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</si>
  <si>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</si>
  <si>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</si>
  <si>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</si>
  <si>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</si>
  <si>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</si>
  <si>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</si>
  <si>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</si>
  <si>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</si>
  <si>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</si>
  <si>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</si>
  <si>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</si>
  <si>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</si>
  <si>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</si>
  <si>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</si>
  <si>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</si>
  <si>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</si>
  <si>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</si>
  <si>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</si>
  <si>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</si>
  <si>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</si>
  <si>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</si>
  <si>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</si>
  <si>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</si>
  <si>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</si>
  <si>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</si>
  <si>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</si>
  <si>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</si>
  <si>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</si>
  <si>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</si>
  <si>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</si>
  <si>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</si>
  <si>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</si>
  <si>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</si>
  <si>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</si>
  <si>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</si>
  <si>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</si>
  <si>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</si>
  <si>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</si>
  <si>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</si>
  <si>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</si>
  <si>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</si>
  <si>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</si>
  <si>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</si>
  <si>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</si>
  <si>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</si>
  <si>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</si>
  <si>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</si>
  <si>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</si>
  <si>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</si>
  <si>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</si>
  <si>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</si>
  <si>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</si>
  <si>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</si>
  <si>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</si>
  <si>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</si>
  <si>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</si>
  <si>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</si>
  <si>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</si>
  <si>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</si>
  <si>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</si>
  <si>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</si>
  <si>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</si>
  <si>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</si>
  <si>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</si>
  <si>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</si>
  <si>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</si>
  <si>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</si>
  <si>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</si>
  <si>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</si>
  <si>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</si>
  <si>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</si>
  <si>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</si>
  <si>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</si>
  <si>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</si>
  <si>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</si>
  <si>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</si>
  <si>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</si>
  <si>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</si>
  <si>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</si>
  <si>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</si>
  <si>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</si>
  <si>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</si>
  <si>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</si>
  <si>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</si>
  <si>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</si>
  <si>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</si>
  <si>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</si>
  <si>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</si>
  <si>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</si>
  <si>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</si>
  <si>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</si>
  <si>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</si>
  <si>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</si>
  <si>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</si>
  <si>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</si>
  <si>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</si>
  <si>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</si>
  <si>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</si>
  <si>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</si>
  <si>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</si>
  <si>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</si>
  <si>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</si>
  <si>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</si>
  <si>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</si>
  <si>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</si>
  <si>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</si>
  <si>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</si>
  <si>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</si>
  <si>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</si>
  <si>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</si>
  <si>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</si>
  <si>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</si>
  <si>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</si>
  <si>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</si>
  <si>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</si>
  <si>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</si>
  <si>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</si>
  <si>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</si>
  <si>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</si>
  <si>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</si>
  <si>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</si>
  <si>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</si>
  <si>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</si>
  <si>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</si>
  <si>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</si>
  <si>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</si>
  <si>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</si>
  <si>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</si>
  <si>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</si>
  <si>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</si>
  <si>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</si>
  <si>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</si>
  <si>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</si>
  <si>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</si>
  <si>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</si>
  <si>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</si>
  <si>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</si>
  <si>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</si>
  <si>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</si>
  <si>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</si>
  <si>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</si>
  <si>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</si>
  <si>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</si>
  <si>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</si>
  <si>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</si>
  <si>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</si>
  <si>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</si>
  <si>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</si>
  <si>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</si>
  <si>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</si>
  <si>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</si>
  <si>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</si>
  <si>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</si>
  <si>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</si>
  <si>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</si>
  <si>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</si>
  <si>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</si>
  <si>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</si>
  <si>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</si>
  <si>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</si>
  <si>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</si>
  <si>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</si>
  <si>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</si>
  <si>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</si>
  <si>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</si>
  <si>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</si>
  <si>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</si>
  <si>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</si>
  <si>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</si>
  <si>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</si>
  <si>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</si>
  <si>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</si>
  <si>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</si>
  <si>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</si>
  <si>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</si>
  <si>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</si>
  <si>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</si>
  <si>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</si>
  <si>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</si>
  <si>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</si>
  <si>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</si>
  <si>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</si>
  <si>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</si>
  <si>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</si>
  <si>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</si>
  <si>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</si>
  <si>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</si>
  <si>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</si>
  <si>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</si>
  <si>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</si>
  <si>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</si>
  <si>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</si>
  <si>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</si>
  <si>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</si>
  <si>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</si>
  <si>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</si>
  <si>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</si>
  <si>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</si>
  <si>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</si>
  <si>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</si>
  <si>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</si>
  <si>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</si>
  <si>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</si>
  <si>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</si>
  <si>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</si>
  <si>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</si>
  <si>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</si>
  <si>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</si>
  <si>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</si>
  <si>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</si>
  <si>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</si>
  <si>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</si>
  <si>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</si>
  <si>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</si>
  <si>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</si>
  <si>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</si>
  <si>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</si>
  <si>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</si>
  <si>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</si>
  <si>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</si>
  <si>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</si>
  <si>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</si>
  <si>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</si>
  <si>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</si>
  <si>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</si>
  <si>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</si>
  <si>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</si>
  <si>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</si>
  <si>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</si>
  <si>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</si>
  <si>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</si>
  <si>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</si>
  <si>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</si>
  <si>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</si>
  <si>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</si>
  <si>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</si>
  <si>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</si>
  <si>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</si>
  <si>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</si>
  <si>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</si>
  <si>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</si>
  <si>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</si>
  <si>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</si>
  <si>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</si>
  <si>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</si>
  <si>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</si>
  <si>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</si>
  <si>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</si>
  <si>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</si>
  <si>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</si>
  <si>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</si>
  <si>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</si>
  <si>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</si>
  <si>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</si>
  <si>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</si>
  <si>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</si>
  <si>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</si>
  <si>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</si>
  <si>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</si>
  <si>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</si>
  <si>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</si>
  <si>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</si>
  <si>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</si>
  <si>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</si>
  <si>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</si>
  <si>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</si>
  <si>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</si>
  <si>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</si>
  <si>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</si>
  <si>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</si>
  <si>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</si>
  <si>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</si>
  <si>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</si>
  <si>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</si>
  <si>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</si>
  <si>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</si>
  <si>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</si>
  <si>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</si>
  <si>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</si>
  <si>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</si>
  <si>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</si>
  <si>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</si>
  <si>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</si>
  <si>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</si>
  <si>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</si>
  <si>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</si>
  <si>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</si>
  <si>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</si>
  <si>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</si>
  <si>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</si>
  <si>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</si>
  <si>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</si>
  <si>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</si>
  <si>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</si>
  <si>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</si>
  <si>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</si>
  <si>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</si>
  <si>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</si>
  <si>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</si>
  <si>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</si>
  <si>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</si>
  <si>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</si>
  <si>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</si>
  <si>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</si>
  <si>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</si>
  <si>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</si>
  <si>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</si>
  <si>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</si>
  <si>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</si>
  <si>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</si>
  <si>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</si>
  <si>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</si>
  <si>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</si>
  <si>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</si>
  <si>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</si>
  <si>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</si>
  <si>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</si>
  <si>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</si>
  <si>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</si>
  <si>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</si>
  <si>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</si>
  <si>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</si>
  <si>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</si>
  <si>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</si>
  <si>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</si>
  <si>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</si>
  <si>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</si>
  <si>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</si>
  <si>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</si>
  <si>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</si>
  <si>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</si>
  <si>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</si>
  <si>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</si>
  <si>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</si>
  <si>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</si>
  <si>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</si>
  <si>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</si>
  <si>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</si>
  <si>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</si>
  <si>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</si>
  <si>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</si>
  <si>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</si>
  <si>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</si>
  <si>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</si>
  <si>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</si>
  <si>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</si>
  <si>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</si>
  <si>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</si>
  <si>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</si>
  <si>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</si>
  <si>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</si>
  <si>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</si>
  <si>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</si>
  <si>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</si>
  <si>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</si>
  <si>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</si>
  <si>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</si>
  <si>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</si>
  <si>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</si>
  <si>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</si>
  <si>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</si>
  <si>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</si>
  <si>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</si>
  <si>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</si>
  <si>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</si>
  <si>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</si>
  <si>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</si>
  <si>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</si>
  <si>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</si>
  <si>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</si>
  <si>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</si>
  <si>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</si>
  <si>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</si>
  <si>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</si>
  <si>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</si>
  <si>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</si>
  <si>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</si>
  <si>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</si>
  <si>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</si>
  <si>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</si>
  <si>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</si>
  <si>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</si>
  <si>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</si>
  <si>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</si>
  <si>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</si>
  <si>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</si>
  <si>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</si>
  <si>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</si>
  <si>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</si>
  <si>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</si>
  <si>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</si>
  <si>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</si>
  <si>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</si>
  <si>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</si>
  <si>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</si>
  <si>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</si>
  <si>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</si>
  <si>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</si>
  <si>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</si>
  <si>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</si>
  <si>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</si>
  <si>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</si>
  <si>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</si>
  <si>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</si>
  <si>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</si>
  <si>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</si>
  <si>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</si>
  <si>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</si>
  <si>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</si>
  <si>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</si>
  <si>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</si>
  <si>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</si>
  <si>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</si>
  <si>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</si>
  <si>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</si>
  <si>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</si>
  <si>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</si>
  <si>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</si>
  <si>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</si>
  <si>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</si>
  <si>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</si>
  <si>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</si>
  <si>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</si>
  <si>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</si>
  <si>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</si>
  <si>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</si>
  <si>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</si>
  <si>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</si>
  <si>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</si>
  <si>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</si>
  <si>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</si>
  <si>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</si>
  <si>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</si>
  <si>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</si>
  <si>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</si>
  <si>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</si>
  <si>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</si>
  <si>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</si>
  <si>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</si>
  <si>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</si>
  <si>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</si>
  <si>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</si>
  <si>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</si>
  <si>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</si>
  <si>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</si>
  <si>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</si>
  <si>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</si>
  <si>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</si>
  <si>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</si>
  <si>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</si>
  <si>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</si>
  <si>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</si>
  <si>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</si>
  <si>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</si>
  <si>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</si>
  <si>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</si>
  <si>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</si>
  <si>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</si>
  <si>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</si>
  <si>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</si>
  <si>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</si>
  <si>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</si>
  <si>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</si>
  <si>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</si>
  <si>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</si>
  <si>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</si>
  <si>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</si>
  <si>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</si>
  <si>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</si>
  <si>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</si>
  <si>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</si>
  <si>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</si>
  <si>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</si>
  <si>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</si>
  <si>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</si>
  <si>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</si>
  <si>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</si>
  <si>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</si>
  <si>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</si>
  <si>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</si>
  <si>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</si>
  <si>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</si>
  <si>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</si>
  <si>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</si>
  <si>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</si>
  <si>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</si>
  <si>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</si>
  <si>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</si>
  <si>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</si>
  <si>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</si>
  <si>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</si>
  <si>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</si>
  <si>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</si>
  <si>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</si>
  <si>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</si>
  <si>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</si>
  <si>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</si>
  <si>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</si>
  <si>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</si>
  <si>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</si>
  <si>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</si>
  <si>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</si>
  <si>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</si>
  <si>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</si>
  <si>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</si>
  <si>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</si>
  <si>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</si>
  <si>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</si>
  <si>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</si>
  <si>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</si>
  <si>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</si>
  <si>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</si>
  <si>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</si>
  <si>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</si>
  <si>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</si>
  <si>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</si>
  <si>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</si>
  <si>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</si>
  <si>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</si>
  <si>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</si>
  <si>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</si>
  <si>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</si>
  <si>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</si>
  <si>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</si>
  <si>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</si>
  <si>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</si>
  <si>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</si>
  <si>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</si>
  <si>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</si>
  <si>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</si>
  <si>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</si>
  <si>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</si>
  <si>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</si>
  <si>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</si>
  <si>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</si>
  <si>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</si>
  <si>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</si>
  <si>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</si>
  <si>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</si>
  <si>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</si>
  <si>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</si>
  <si>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</si>
  <si>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</si>
  <si>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</si>
  <si>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</si>
  <si>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</si>
  <si>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</si>
  <si>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</si>
  <si>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</si>
  <si>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</si>
  <si>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</si>
  <si>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</si>
  <si>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</si>
  <si>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</si>
  <si>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</si>
  <si>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</si>
  <si>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</si>
  <si>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</si>
  <si>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</si>
  <si>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</si>
  <si>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</si>
  <si>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</si>
  <si>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</si>
  <si>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</si>
  <si>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</si>
  <si>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</si>
  <si>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</si>
  <si>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</si>
  <si>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</si>
  <si>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</si>
  <si>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</si>
  <si>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</si>
  <si>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</si>
  <si>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</si>
  <si>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</si>
  <si>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</si>
  <si>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</si>
  <si>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</si>
  <si>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</si>
  <si>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</si>
  <si>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</si>
  <si>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</si>
  <si>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</si>
  <si>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</si>
  <si>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</si>
  <si>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</si>
  <si>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</si>
  <si>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</si>
  <si>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</si>
  <si>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</si>
  <si>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</si>
  <si>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</si>
  <si>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</si>
  <si>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</si>
  <si>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</si>
  <si>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</si>
  <si>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</si>
  <si>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</si>
  <si>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</si>
  <si>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</si>
  <si>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</si>
  <si>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</si>
  <si>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</si>
  <si>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</si>
  <si>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</si>
  <si>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</si>
  <si>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</si>
  <si>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</si>
  <si>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</si>
  <si>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</si>
  <si>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</si>
  <si>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</si>
  <si>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</si>
  <si>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</si>
  <si>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</si>
  <si>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</si>
  <si>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</si>
  <si>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</si>
  <si>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</si>
  <si>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</si>
  <si>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</si>
  <si>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</si>
  <si>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</si>
  <si>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</si>
  <si>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</si>
  <si>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</si>
  <si>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</si>
  <si>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</si>
  <si>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</si>
  <si>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</si>
  <si>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</si>
  <si>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</si>
  <si>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</si>
  <si>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</si>
  <si>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</si>
  <si>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</si>
  <si>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</si>
  <si>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</si>
  <si>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</si>
  <si>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</si>
  <si>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</si>
  <si>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</si>
  <si>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</si>
  <si>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</si>
  <si>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</si>
  <si>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</si>
  <si>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</si>
  <si>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</si>
  <si>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</si>
  <si>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</si>
  <si>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</si>
  <si>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</si>
  <si>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</si>
  <si>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</si>
  <si>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</si>
  <si>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</si>
  <si>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</si>
  <si>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</si>
  <si>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</si>
  <si>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</si>
  <si>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</si>
  <si>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</si>
  <si>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</si>
  <si>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</si>
  <si>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</si>
  <si>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</si>
  <si>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</si>
  <si>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</si>
  <si>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</si>
  <si>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</si>
  <si>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</si>
  <si>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</si>
  <si>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</si>
  <si>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</si>
  <si>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</si>
  <si>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</si>
  <si>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</si>
  <si>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</si>
  <si>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</si>
  <si>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</si>
  <si>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</si>
  <si>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</si>
  <si>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</si>
  <si>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</si>
  <si>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</si>
  <si>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</si>
  <si>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</si>
  <si>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</si>
  <si>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</si>
  <si>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</si>
  <si>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</si>
  <si>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</si>
  <si>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</si>
  <si>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</si>
  <si>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</si>
  <si>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</si>
  <si>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</si>
  <si>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</si>
  <si>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</si>
  <si>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</si>
  <si>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</si>
  <si>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</si>
  <si>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</si>
  <si>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</si>
  <si>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</si>
  <si>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</si>
  <si>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</si>
  <si>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</si>
  <si>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</si>
  <si>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</si>
  <si>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</si>
  <si>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</si>
  <si>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</si>
  <si>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</si>
  <si>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</si>
  <si>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</si>
  <si>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</si>
  <si>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</si>
  <si>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</si>
  <si>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</si>
  <si>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</si>
  <si>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</si>
  <si>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</si>
  <si>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</si>
  <si>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</si>
  <si>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</si>
  <si>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</si>
  <si>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</si>
  <si>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</si>
  <si>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</si>
  <si>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</si>
  <si>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</si>
  <si>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</si>
  <si>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</si>
  <si>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</si>
  <si>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</si>
  <si>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</si>
  <si>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</si>
  <si>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</si>
  <si>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</si>
  <si>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</si>
  <si>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</si>
  <si>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</si>
  <si>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</si>
  <si>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</si>
  <si>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</si>
  <si>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</si>
  <si>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</si>
  <si>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</si>
  <si>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</si>
  <si>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</si>
  <si>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</si>
  <si>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</si>
  <si>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</si>
  <si>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</si>
  <si>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</si>
  <si>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</si>
  <si>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</si>
  <si>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</si>
  <si>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</si>
  <si>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</si>
  <si>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</si>
  <si>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</si>
  <si>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</si>
  <si>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</si>
  <si>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</si>
  <si>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</si>
  <si>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</si>
  <si>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</si>
  <si>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</si>
  <si>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</si>
  <si>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</si>
  <si>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</si>
  <si>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</si>
  <si>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</si>
  <si>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</si>
  <si>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</si>
  <si>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</si>
  <si>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</si>
  <si>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</si>
  <si>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</si>
  <si>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</si>
  <si>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</si>
  <si>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</si>
  <si>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</si>
  <si>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</si>
  <si>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</si>
  <si>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</si>
  <si>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</si>
  <si>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</si>
  <si>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</si>
  <si>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</si>
  <si>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</si>
  <si>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</si>
  <si>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</si>
  <si>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</si>
  <si>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</si>
  <si>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</si>
  <si>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</si>
  <si>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</si>
  <si>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</si>
  <si>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</si>
  <si>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</si>
  <si>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</si>
  <si>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</si>
  <si>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</si>
  <si>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</si>
  <si>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</si>
  <si>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</si>
  <si>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</si>
  <si>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</si>
  <si>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</si>
  <si>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</si>
  <si>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</si>
  <si>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</si>
  <si>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</si>
  <si>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</si>
  <si>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</si>
  <si>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</si>
  <si>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</si>
  <si>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</si>
  <si>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</si>
  <si>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</si>
  <si>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</si>
  <si>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</si>
  <si>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</si>
  <si>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</si>
  <si>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</si>
  <si>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</si>
  <si>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</si>
  <si>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</si>
  <si>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</si>
  <si>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</si>
  <si>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</si>
  <si>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</si>
  <si>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</si>
  <si>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</si>
  <si>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</si>
  <si>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</si>
  <si>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</si>
  <si>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</si>
  <si>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</si>
  <si>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</si>
  <si>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</si>
  <si>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</si>
  <si>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</si>
  <si>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</si>
  <si>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</si>
  <si>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</si>
  <si>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</si>
  <si>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</si>
  <si>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</si>
  <si>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</si>
  <si>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</si>
  <si>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</si>
  <si>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</si>
  <si>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</si>
  <si>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</si>
  <si>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</si>
  <si>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</si>
  <si>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</si>
  <si>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</si>
  <si>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</si>
  <si>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</si>
  <si>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</si>
  <si>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</si>
  <si>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</si>
  <si>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</si>
  <si>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</si>
  <si>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</si>
  <si>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</si>
  <si>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</si>
  <si>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</si>
  <si>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</si>
  <si>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</si>
  <si>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</si>
  <si>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</si>
  <si>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</si>
  <si>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</si>
  <si>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</si>
  <si>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</si>
  <si>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</si>
  <si>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</si>
  <si>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</si>
  <si>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</si>
  <si>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</si>
  <si>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</si>
  <si>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</si>
  <si>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</si>
  <si>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</si>
  <si>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</si>
  <si>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</si>
  <si>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</si>
  <si>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</si>
  <si>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</si>
  <si>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</si>
  <si>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</si>
  <si>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</si>
  <si>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</si>
  <si>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</si>
  <si>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</si>
  <si>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</si>
  <si>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</si>
  <si>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</si>
  <si>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</si>
  <si>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</si>
  <si>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</si>
  <si>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</si>
  <si>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</si>
  <si>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</si>
  <si>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</si>
  <si>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</si>
  <si>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</si>
  <si>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</si>
  <si>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</si>
  <si>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</si>
  <si>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</si>
  <si>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</si>
  <si>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</si>
  <si>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</si>
  <si>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</si>
  <si>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</si>
  <si>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</si>
  <si>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</si>
  <si>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</si>
  <si>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</si>
  <si>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</si>
  <si>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</si>
  <si>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</si>
  <si>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</si>
  <si>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</si>
  <si>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</si>
  <si>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</si>
  <si>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</si>
  <si>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</si>
  <si>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</si>
  <si>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</si>
  <si>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</si>
  <si>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</si>
  <si>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</si>
  <si>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</si>
  <si>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</si>
  <si>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</si>
  <si>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</si>
  <si>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</si>
  <si>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</si>
  <si>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</si>
  <si>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</si>
  <si>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</si>
  <si>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</si>
  <si>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</si>
  <si>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</si>
  <si>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</si>
  <si>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</si>
  <si>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</si>
  <si>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</si>
  <si>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</si>
  <si>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</si>
  <si>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</si>
  <si>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</si>
  <si>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</si>
  <si>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</si>
  <si>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</si>
  <si>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</si>
  <si>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</si>
  <si>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</si>
  <si>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</si>
  <si>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</si>
  <si>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</si>
  <si>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</si>
  <si>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</si>
  <si>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</si>
  <si>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</si>
  <si>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</si>
  <si>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</si>
  <si>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</si>
  <si>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</si>
  <si>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</si>
  <si>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</si>
  <si>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</si>
  <si>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</si>
  <si>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</si>
  <si>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</si>
  <si>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</si>
  <si>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</si>
  <si>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</si>
  <si>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</si>
  <si>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</si>
  <si>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</si>
  <si>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</si>
  <si>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</si>
  <si>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</si>
  <si>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</si>
  <si>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</si>
  <si>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</si>
  <si>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</si>
  <si>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</si>
  <si>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</si>
  <si>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</si>
  <si>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</si>
  <si>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</si>
  <si>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</si>
  <si>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</si>
  <si>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</si>
  <si>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</si>
  <si>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</si>
  <si>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</si>
  <si>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</si>
  <si>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</si>
  <si>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</si>
  <si>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</si>
  <si>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</si>
  <si>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</si>
  <si>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</si>
  <si>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</si>
  <si>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</si>
  <si>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</si>
  <si>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</si>
  <si>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</si>
  <si>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</si>
  <si>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</si>
  <si>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</si>
  <si>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</si>
  <si>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</si>
  <si>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</si>
  <si>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</si>
  <si>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</si>
  <si>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</si>
  <si>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</si>
  <si>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</si>
  <si>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</si>
  <si>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</si>
  <si>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</si>
  <si>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</si>
  <si>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</si>
  <si>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</si>
  <si>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</si>
  <si>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</si>
  <si>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</si>
  <si>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</si>
  <si>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</si>
  <si>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</si>
  <si>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</si>
  <si>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</si>
  <si>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</si>
  <si>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</si>
  <si>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</si>
  <si>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</si>
  <si>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</si>
  <si>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</si>
  <si>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</si>
  <si>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</si>
  <si>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</si>
  <si>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</si>
  <si>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</si>
  <si>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</si>
  <si>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</si>
  <si>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</si>
  <si>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</si>
  <si>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</si>
  <si>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</si>
  <si>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</si>
  <si>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</si>
  <si>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</si>
  <si>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</si>
  <si>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</si>
  <si>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</si>
  <si>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</si>
  <si>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</si>
  <si>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</si>
  <si>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</si>
  <si>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</si>
  <si>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</si>
  <si>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</si>
  <si>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</si>
  <si>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</si>
  <si>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</si>
  <si>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</si>
  <si>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</si>
  <si>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</si>
  <si>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</si>
  <si>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</si>
  <si>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</si>
  <si>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</si>
  <si>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</si>
  <si>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</si>
  <si>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</si>
  <si>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</si>
  <si>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</si>
  <si>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</si>
  <si>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</si>
  <si>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</si>
  <si>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</si>
  <si>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</si>
  <si>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</si>
  <si>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</si>
  <si>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</si>
  <si>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</si>
  <si>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</si>
  <si>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</si>
  <si>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</si>
  <si>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</si>
  <si>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</si>
  <si>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</si>
  <si>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</si>
  <si>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</si>
  <si>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</si>
  <si>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</si>
  <si>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</si>
  <si>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</si>
  <si>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</si>
  <si>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</si>
  <si>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</si>
  <si>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</si>
  <si>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</si>
  <si>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</si>
  <si>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</si>
  <si>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</si>
  <si>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</si>
  <si>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</si>
  <si>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</si>
  <si>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</si>
  <si>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</si>
  <si>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</si>
  <si>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</si>
  <si>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</si>
  <si>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</si>
  <si>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</si>
  <si>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</si>
  <si>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</si>
  <si>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</si>
  <si>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</si>
  <si>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</si>
  <si>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</si>
  <si>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</si>
  <si>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</si>
  <si>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</si>
  <si>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</si>
  <si>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</si>
  <si>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</si>
  <si>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</si>
  <si>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</si>
  <si>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</si>
  <si>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</si>
  <si>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</si>
  <si>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</si>
  <si>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</si>
  <si>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</si>
  <si>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</si>
  <si>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</si>
  <si>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</si>
  <si>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</si>
  <si>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</si>
  <si>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</si>
  <si>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</si>
  <si>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</si>
  <si>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</si>
  <si>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</si>
  <si>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</si>
  <si>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</si>
  <si>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</si>
  <si>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</si>
  <si>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</si>
  <si>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</si>
  <si>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</si>
  <si>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</si>
  <si>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</si>
  <si>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</si>
  <si>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</si>
  <si>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</si>
  <si>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</si>
  <si>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</si>
  <si>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</si>
  <si>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</si>
  <si>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</si>
  <si>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</si>
  <si>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</si>
  <si>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</si>
  <si>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</si>
  <si>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</si>
  <si>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</si>
  <si>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</si>
  <si>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</si>
  <si>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</si>
  <si>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</si>
  <si>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</si>
  <si>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</si>
  <si>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</si>
  <si>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</si>
  <si>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</si>
  <si>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</si>
  <si>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</si>
  <si>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</si>
  <si>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</si>
  <si>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</si>
  <si>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</si>
  <si>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</si>
  <si>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</si>
  <si>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</si>
  <si>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</si>
  <si>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</si>
  <si>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</si>
  <si>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</si>
  <si>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</si>
  <si>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</si>
  <si>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</si>
  <si>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</si>
  <si>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</si>
  <si>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</si>
  <si>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</si>
  <si>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</si>
  <si>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</si>
  <si>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</si>
  <si>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</si>
  <si>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</si>
  <si>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</si>
  <si>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</si>
  <si>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</si>
  <si>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</si>
  <si>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</si>
  <si>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</si>
  <si>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</si>
  <si>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</si>
  <si>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</si>
  <si>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</si>
  <si>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</si>
  <si>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</si>
  <si>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</si>
  <si>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</si>
  <si>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</si>
  <si>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</si>
  <si>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</si>
  <si>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</si>
  <si>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</si>
  <si>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</si>
  <si>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</si>
  <si>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</si>
  <si>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</si>
  <si>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</si>
  <si>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</si>
  <si>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</si>
  <si>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</si>
  <si>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</si>
  <si>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</si>
  <si>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</si>
  <si>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</si>
  <si>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</si>
  <si>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</si>
  <si>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</si>
  <si>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</si>
  <si>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</si>
  <si>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</si>
  <si>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</si>
  <si>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</si>
  <si>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</si>
  <si>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</si>
  <si>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</si>
  <si>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</si>
  <si>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</si>
  <si>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</si>
  <si>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</si>
  <si>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</si>
  <si>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</si>
  <si>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</si>
  <si>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</si>
  <si>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</si>
  <si>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</si>
  <si>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</si>
  <si>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</si>
  <si>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</si>
  <si>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</si>
  <si>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</si>
  <si>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</si>
  <si>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</si>
  <si>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</si>
  <si>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</si>
  <si>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</si>
  <si>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</si>
  <si>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</si>
  <si>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</si>
  <si>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</si>
  <si>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</si>
  <si>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</si>
  <si>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</si>
  <si>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</si>
  <si>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</si>
  <si>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</si>
  <si>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</si>
  <si>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</si>
  <si>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</si>
  <si>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</si>
  <si>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</si>
  <si>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</si>
  <si>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</si>
  <si>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</si>
  <si>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</si>
  <si>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</si>
  <si>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</si>
  <si>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</si>
  <si>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</si>
  <si>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</si>
  <si>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</si>
  <si>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</si>
  <si>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</si>
  <si>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</si>
  <si>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</si>
  <si>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</si>
  <si>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</si>
  <si>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</si>
  <si>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</si>
  <si>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</si>
  <si>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</si>
  <si>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</si>
  <si>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</si>
  <si>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</si>
  <si>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</si>
  <si>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</si>
  <si>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</si>
  <si>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</si>
  <si>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</si>
  <si>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</si>
  <si>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</si>
  <si>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</si>
  <si>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</si>
  <si>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</si>
  <si>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</si>
  <si>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</si>
  <si>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</si>
  <si>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</si>
  <si>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</si>
  <si>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</si>
  <si>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</si>
  <si>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</si>
  <si>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</si>
  <si>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</si>
  <si>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</si>
  <si>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</si>
  <si>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</si>
  <si>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</si>
  <si>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</si>
  <si>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</si>
  <si>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</si>
  <si>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</si>
  <si>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</si>
  <si>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</si>
  <si>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</si>
  <si>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</si>
  <si>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</si>
  <si>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</si>
  <si>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</si>
  <si>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</si>
  <si>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</si>
  <si>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</si>
  <si>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</si>
  <si>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</si>
  <si>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</si>
  <si>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</si>
  <si>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</si>
  <si>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</si>
  <si>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</si>
  <si>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</si>
  <si>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</si>
  <si>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</si>
  <si>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</si>
  <si>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</si>
  <si>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</si>
  <si>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</si>
  <si>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</si>
  <si>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</si>
  <si>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</si>
  <si>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</si>
  <si>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</si>
  <si>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</si>
  <si>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</si>
  <si>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</si>
  <si>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</si>
  <si>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</si>
  <si>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</si>
  <si>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</si>
  <si>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</si>
  <si>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</si>
  <si>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</si>
  <si>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</si>
  <si>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</si>
  <si>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</si>
  <si>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</si>
  <si>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</si>
  <si>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</si>
  <si>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</si>
  <si>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</si>
  <si>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</si>
  <si>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</si>
  <si>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</si>
  <si>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</si>
  <si>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</si>
  <si>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</si>
  <si>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</si>
  <si>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</si>
  <si>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</si>
  <si>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</si>
  <si>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</si>
  <si>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</si>
  <si>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</si>
  <si>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</si>
  <si>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</si>
  <si>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</si>
  <si>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</si>
  <si>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</si>
  <si>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</si>
  <si>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</si>
  <si>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</si>
  <si>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</si>
  <si>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</si>
  <si>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</si>
  <si>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</si>
  <si>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</si>
  <si>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</si>
  <si>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</si>
  <si>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</si>
  <si>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</si>
  <si>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</si>
  <si>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</si>
  <si>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</si>
  <si>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</si>
  <si>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</si>
  <si>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</si>
  <si>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</si>
  <si>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</si>
  <si>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</si>
  <si>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</si>
  <si>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</si>
  <si>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</si>
  <si>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</si>
  <si>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</si>
  <si>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</si>
  <si>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</si>
  <si>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</si>
  <si>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</si>
  <si>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</si>
  <si>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</si>
  <si>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</si>
  <si>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</si>
  <si>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</si>
  <si>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</si>
  <si>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</si>
  <si>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</si>
  <si>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</si>
  <si>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</si>
  <si>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</si>
  <si>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</si>
  <si>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</si>
  <si>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</si>
  <si>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</si>
  <si>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</si>
  <si>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</si>
  <si>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</si>
  <si>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</si>
  <si>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</si>
  <si>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</si>
  <si>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</si>
  <si>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</si>
  <si>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</si>
  <si>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</si>
  <si>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</si>
  <si>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</si>
  <si>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</si>
  <si>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</si>
  <si>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</si>
  <si>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</si>
  <si>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</si>
  <si>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</si>
  <si>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</si>
  <si>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</si>
  <si>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</si>
  <si>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</si>
  <si>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</si>
  <si>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</si>
  <si>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</si>
  <si>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</si>
  <si>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</si>
  <si>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</si>
  <si>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</si>
  <si>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</si>
  <si>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</si>
  <si>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</si>
  <si>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</si>
  <si>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</si>
  <si>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</si>
  <si>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</si>
  <si>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</si>
  <si>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</si>
  <si>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</si>
  <si>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</si>
  <si>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</si>
  <si>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</si>
  <si>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</si>
  <si>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</si>
  <si>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</si>
  <si>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</si>
  <si>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</si>
  <si>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</si>
  <si>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</si>
  <si>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</si>
  <si>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</si>
  <si>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</si>
  <si>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</si>
  <si>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</si>
  <si>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</si>
  <si>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</si>
  <si>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</si>
  <si>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</si>
  <si>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</si>
  <si>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</si>
  <si>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</si>
  <si>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</si>
  <si>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</si>
  <si>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</si>
  <si>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</si>
  <si>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</si>
  <si>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</si>
  <si>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</si>
  <si>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</si>
  <si>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</si>
  <si>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</si>
  <si>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</si>
  <si>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</si>
  <si>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</si>
  <si>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</si>
  <si>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</si>
  <si>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</si>
  <si>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</si>
  <si>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</si>
  <si>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</si>
  <si>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</si>
  <si>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</si>
  <si>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</si>
  <si>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</si>
  <si>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</si>
  <si>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</si>
  <si>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</si>
  <si>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</si>
  <si>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</si>
  <si>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</si>
  <si>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</si>
  <si>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</si>
  <si>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</si>
  <si>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</si>
  <si>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</si>
  <si>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</si>
  <si>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</si>
  <si>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</si>
  <si>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</si>
  <si>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</si>
  <si>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</si>
  <si>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</si>
  <si>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</si>
  <si>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</si>
  <si>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</si>
  <si>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</si>
  <si>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</si>
  <si>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</si>
  <si>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</si>
  <si>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</si>
  <si>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</si>
  <si>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</si>
  <si>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</si>
  <si>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</si>
  <si>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</si>
  <si>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</si>
  <si>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</si>
  <si>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</si>
  <si>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</si>
  <si>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</si>
  <si>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</si>
  <si>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</si>
  <si>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</si>
  <si>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</si>
  <si>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</si>
  <si>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</si>
  <si>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</si>
  <si>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</si>
  <si>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</si>
  <si>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</si>
  <si>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</si>
  <si>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</si>
  <si>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</si>
  <si>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</si>
  <si>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</si>
  <si>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</si>
  <si>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</si>
  <si>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</si>
  <si>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</si>
  <si>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</si>
  <si>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</si>
  <si>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</si>
  <si>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</si>
  <si>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</si>
  <si>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</si>
  <si>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</si>
  <si>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</si>
  <si>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</si>
  <si>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</si>
  <si>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</si>
  <si>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</si>
  <si>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</si>
  <si>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</si>
  <si>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</si>
  <si>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</si>
  <si>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</si>
  <si>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</si>
  <si>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</si>
  <si>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</si>
  <si>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</si>
  <si>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</si>
  <si>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</si>
  <si>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</si>
  <si>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</si>
  <si>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</si>
  <si>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</si>
  <si>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</si>
  <si>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</si>
  <si>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</si>
  <si>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</si>
  <si>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</si>
  <si>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</si>
  <si>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</si>
  <si>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</si>
  <si>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</si>
  <si>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</si>
  <si>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</si>
  <si>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</si>
  <si>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</si>
  <si>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</si>
  <si>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</si>
  <si>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</si>
  <si>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</si>
  <si>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</si>
  <si>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</si>
  <si>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</si>
  <si>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</si>
  <si>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</si>
  <si>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</si>
  <si>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</si>
  <si>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</si>
  <si>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</si>
  <si>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</si>
  <si>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</si>
  <si>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</si>
  <si>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</si>
  <si>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</si>
  <si>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</si>
  <si>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</si>
  <si>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</si>
  <si>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</si>
  <si>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</si>
  <si>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</si>
  <si>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</si>
  <si>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</si>
  <si>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</si>
  <si>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</si>
  <si>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</si>
  <si>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</si>
  <si>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</si>
  <si>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</si>
  <si>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</si>
  <si>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</si>
  <si>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</si>
  <si>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</si>
  <si>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</si>
  <si>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</si>
  <si>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</si>
  <si>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</si>
  <si>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</si>
  <si>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</si>
  <si>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</si>
  <si>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</si>
  <si>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</si>
  <si>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</si>
  <si>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</si>
  <si>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</si>
  <si>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</si>
  <si>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</si>
  <si>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</si>
  <si>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</si>
  <si>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</si>
  <si>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</si>
  <si>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</si>
  <si>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</si>
  <si>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</si>
  <si>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</si>
  <si>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</si>
  <si>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</si>
  <si>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</si>
  <si>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</si>
  <si>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</si>
  <si>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</si>
  <si>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</si>
  <si>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</si>
  <si>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</si>
  <si>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</si>
  <si>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</si>
  <si>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</si>
  <si>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</si>
  <si>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</si>
  <si>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</si>
  <si>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</si>
  <si>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</si>
  <si>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</si>
  <si>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</si>
  <si>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</si>
  <si>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</si>
  <si>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</si>
  <si>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</si>
  <si>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</si>
  <si>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</si>
  <si>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</si>
  <si>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</si>
  <si>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</si>
  <si>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</si>
  <si>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</si>
  <si>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</si>
  <si>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</si>
  <si>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</si>
  <si>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</si>
  <si>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</si>
  <si>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</si>
  <si>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</si>
  <si>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</si>
  <si>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</si>
  <si>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</si>
  <si>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</si>
  <si>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</si>
  <si>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</si>
  <si>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</si>
  <si>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</si>
  <si>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</si>
  <si>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</si>
  <si>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</si>
  <si>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</si>
  <si>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</si>
  <si>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</si>
  <si>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</si>
  <si>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</si>
  <si>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</si>
  <si>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</si>
  <si>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</si>
  <si>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</si>
  <si>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</si>
  <si>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</si>
  <si>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</si>
  <si>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</si>
  <si>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</si>
  <si>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</si>
  <si>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</si>
  <si>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</si>
  <si>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</si>
  <si>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</si>
  <si>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</si>
  <si>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</si>
  <si>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</si>
  <si>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</si>
  <si>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</si>
  <si>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</si>
  <si>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</si>
  <si>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</si>
  <si>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</si>
  <si>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</si>
  <si>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</si>
  <si>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</si>
  <si>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</si>
  <si>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</si>
  <si>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</si>
  <si>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</si>
  <si>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</si>
  <si>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</si>
  <si>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</si>
  <si>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</si>
  <si>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</si>
  <si>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</si>
  <si>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</si>
  <si>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</si>
  <si>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</si>
  <si>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</si>
  <si>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</si>
  <si>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</si>
  <si>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</si>
  <si>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</si>
  <si>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</si>
  <si>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</si>
  <si>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</si>
  <si>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</si>
  <si>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</si>
  <si>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</si>
  <si>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</si>
  <si>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</si>
  <si>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</si>
  <si>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</si>
  <si>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</si>
  <si>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</si>
  <si>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</si>
  <si>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</si>
  <si>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</si>
  <si>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</si>
  <si>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</si>
  <si>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</si>
  <si>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</si>
  <si>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</si>
  <si>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</si>
  <si>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</si>
  <si>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</si>
  <si>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</si>
  <si>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</si>
  <si>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</si>
  <si>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</si>
  <si>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</si>
  <si>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</si>
  <si>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</si>
  <si>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</si>
  <si>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</si>
  <si>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</si>
  <si>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</si>
  <si>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</si>
  <si>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</si>
  <si>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</si>
  <si>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</si>
  <si>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</si>
  <si>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</si>
  <si>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</si>
  <si>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</si>
  <si>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</si>
  <si>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</si>
  <si>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</si>
  <si>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</si>
  <si>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</si>
  <si>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</si>
  <si>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</si>
  <si>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</si>
  <si>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</si>
  <si>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</si>
  <si>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</si>
  <si>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</si>
  <si>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</si>
  <si>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</si>
  <si>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</si>
  <si>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</si>
  <si>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</si>
  <si>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</si>
  <si>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</si>
  <si>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</si>
  <si>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</si>
  <si>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</si>
  <si>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</si>
  <si>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</si>
  <si>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</si>
  <si>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</si>
  <si>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</si>
  <si>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</si>
  <si>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</si>
  <si>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</si>
  <si>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</si>
  <si>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</si>
  <si>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</si>
  <si>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</si>
  <si>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</si>
  <si>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</si>
  <si>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</si>
  <si>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</si>
  <si>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</si>
  <si>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</si>
  <si>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</si>
  <si>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</si>
  <si>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</si>
  <si>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</si>
  <si>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</si>
  <si>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</si>
  <si>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</si>
  <si>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</si>
  <si>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</si>
  <si>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</si>
  <si>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</si>
  <si>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</si>
  <si>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</si>
  <si>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</si>
  <si>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</si>
  <si>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</si>
  <si>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</si>
  <si>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</si>
  <si>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</si>
  <si>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</si>
  <si>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</si>
  <si>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</si>
  <si>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</si>
  <si>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</si>
  <si>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</si>
  <si>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</si>
  <si>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</si>
  <si>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</si>
  <si>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</si>
  <si>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</si>
  <si>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</si>
  <si>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</si>
  <si>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</si>
  <si>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</si>
  <si>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</si>
  <si>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</si>
  <si>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</si>
  <si>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</si>
  <si>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</si>
  <si>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</si>
  <si>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</si>
  <si>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</si>
  <si>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</si>
  <si>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</si>
  <si>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</si>
  <si>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</si>
  <si>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</si>
  <si>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</si>
  <si>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</si>
  <si>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</si>
  <si>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</si>
  <si>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</si>
  <si>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</si>
  <si>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</si>
  <si>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</si>
  <si>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</si>
  <si>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</si>
  <si>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</si>
  <si>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</si>
  <si>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</si>
  <si>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</si>
  <si>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</si>
  <si>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</si>
  <si>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</si>
  <si>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</si>
  <si>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</si>
  <si>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</si>
  <si>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</si>
  <si>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</si>
  <si>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</si>
  <si>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</si>
  <si>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</si>
  <si>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</si>
  <si>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</si>
  <si>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</si>
  <si>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</si>
  <si>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</si>
  <si>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</si>
  <si>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</si>
  <si>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</si>
  <si>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</si>
  <si>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</si>
  <si>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</si>
  <si>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</si>
  <si>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</si>
  <si>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</si>
  <si>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</si>
  <si>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</si>
  <si>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</si>
  <si>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</si>
  <si>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</si>
  <si>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</si>
  <si>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</si>
  <si>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</si>
  <si>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</si>
  <si>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</si>
  <si>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</si>
  <si>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</si>
  <si>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</si>
  <si>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</si>
  <si>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</si>
  <si>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</si>
  <si>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</si>
  <si>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</si>
  <si>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</si>
  <si>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</si>
  <si>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</si>
  <si>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</si>
  <si>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</si>
  <si>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</si>
  <si>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</si>
  <si>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</si>
  <si>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</si>
  <si>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</si>
  <si>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</si>
  <si>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</si>
  <si>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</si>
  <si>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</si>
  <si>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</si>
  <si>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</si>
  <si>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</si>
  <si>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</si>
  <si>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</si>
  <si>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</si>
  <si>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</si>
  <si>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</si>
  <si>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</si>
  <si>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</si>
  <si>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</si>
  <si>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</si>
  <si>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</si>
  <si>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</si>
  <si>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</si>
  <si>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</si>
  <si>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</si>
  <si>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</si>
  <si>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</si>
  <si>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</si>
  <si>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</si>
  <si>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</si>
  <si>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</si>
  <si>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</si>
  <si>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</si>
  <si>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</si>
  <si>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</si>
  <si>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</si>
  <si>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</si>
  <si>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</si>
  <si>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</si>
  <si>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</si>
  <si>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</si>
  <si>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</si>
  <si>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</si>
  <si>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</si>
  <si>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</si>
  <si>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</si>
  <si>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</si>
  <si>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</si>
  <si>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</si>
  <si>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</si>
  <si>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</si>
  <si>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</si>
  <si>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</si>
  <si>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</si>
  <si>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</si>
  <si>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</si>
  <si>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</si>
  <si>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</si>
  <si>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</si>
  <si>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</si>
  <si>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</si>
  <si>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</si>
  <si>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</si>
  <si>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</si>
  <si>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</si>
  <si>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</si>
  <si>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</si>
  <si>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</si>
  <si>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</si>
  <si>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</si>
  <si>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</si>
  <si>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</si>
  <si>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</si>
  <si>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</si>
  <si>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</si>
  <si>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</si>
  <si>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</si>
  <si>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</si>
  <si>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</si>
  <si>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</si>
  <si>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</si>
  <si>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</si>
  <si>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</si>
  <si>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</si>
  <si>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</si>
  <si>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</si>
  <si>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</si>
  <si>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</si>
  <si>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</si>
  <si>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</si>
  <si>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</si>
  <si>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</si>
  <si>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</si>
  <si>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</si>
  <si>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</si>
  <si>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</si>
  <si>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</si>
  <si>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</si>
  <si>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</si>
  <si>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</si>
  <si>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</si>
  <si>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</si>
  <si>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</si>
  <si>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</si>
  <si>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</si>
  <si>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</si>
  <si>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</si>
  <si>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</si>
  <si>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</si>
  <si>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</si>
  <si>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</si>
  <si>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</si>
  <si>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</si>
  <si>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</si>
  <si>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</si>
  <si>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</si>
  <si>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</si>
  <si>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</si>
  <si>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</si>
  <si>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</si>
  <si>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</si>
  <si>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</si>
  <si>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</si>
  <si>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</si>
  <si>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</si>
  <si>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</si>
  <si>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</si>
  <si>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</si>
  <si>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</si>
  <si>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</si>
  <si>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</si>
  <si>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</si>
  <si>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</si>
  <si>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</si>
  <si>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</si>
  <si>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</si>
  <si>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</si>
  <si>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</si>
  <si>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</si>
  <si>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</si>
  <si>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</si>
  <si>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</si>
  <si>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</si>
  <si>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</si>
  <si>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</si>
  <si>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</si>
  <si>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</si>
  <si>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</si>
  <si>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</si>
  <si>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</si>
  <si>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</si>
  <si>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</si>
  <si>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</si>
  <si>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</si>
  <si>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</si>
  <si>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</si>
  <si>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</si>
  <si>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</si>
  <si>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</si>
  <si>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</si>
  <si>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</si>
  <si>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</si>
  <si>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</si>
  <si>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</si>
  <si>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</si>
  <si>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</si>
  <si>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</si>
  <si>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</si>
  <si>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</si>
  <si>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</si>
  <si>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</si>
  <si>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</si>
  <si>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</si>
  <si>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</si>
  <si>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</si>
  <si>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</si>
  <si>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</si>
  <si>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</si>
  <si>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</si>
  <si>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</si>
  <si>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</si>
  <si>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</si>
  <si>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</si>
  <si>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</si>
  <si>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</si>
  <si>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</si>
  <si>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</si>
  <si>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</si>
  <si>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</si>
  <si>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</si>
  <si>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</si>
  <si>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</si>
  <si>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</si>
  <si>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</si>
  <si>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</si>
  <si>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</si>
  <si>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</si>
  <si>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</si>
  <si>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</si>
  <si>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</si>
  <si>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</si>
  <si>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</si>
  <si>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</si>
  <si>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</si>
  <si>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</si>
  <si>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</si>
  <si>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</si>
  <si>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</si>
  <si>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</si>
  <si>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</si>
  <si>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</si>
  <si>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</si>
  <si>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</si>
  <si>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</si>
  <si>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</si>
  <si>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</si>
  <si>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</si>
  <si>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</si>
  <si>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</si>
  <si>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</si>
  <si>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</si>
  <si>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</si>
  <si>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</si>
  <si>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</si>
  <si>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</si>
  <si>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</si>
  <si>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</si>
  <si>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</si>
  <si>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</si>
  <si>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</si>
  <si>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</si>
  <si>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</si>
  <si>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</si>
  <si>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</si>
  <si>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</si>
  <si>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</si>
  <si>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</si>
  <si>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</si>
  <si>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</si>
  <si>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</si>
  <si>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</si>
  <si>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</si>
  <si>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</si>
  <si>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</si>
  <si>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</si>
  <si>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</si>
  <si>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</si>
  <si>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</si>
  <si>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</si>
  <si>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</si>
  <si>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</si>
  <si>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</si>
  <si>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</si>
  <si>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</si>
  <si>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</si>
  <si>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</si>
  <si>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</si>
  <si>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</si>
  <si>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</si>
  <si>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</si>
  <si>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</si>
  <si>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</si>
  <si>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</si>
  <si>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</si>
  <si>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</si>
  <si>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</si>
  <si>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</si>
  <si>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</si>
  <si>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</si>
  <si>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</si>
  <si>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</si>
  <si>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</si>
  <si>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</si>
  <si>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</si>
  <si>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</si>
  <si>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</si>
  <si>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</si>
  <si>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</si>
  <si>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</si>
  <si>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</si>
  <si>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</si>
  <si>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</si>
  <si>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</si>
  <si>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</si>
  <si>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</si>
  <si>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</si>
  <si>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</si>
  <si>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</si>
  <si>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</si>
  <si>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</si>
  <si>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</si>
  <si>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</si>
  <si>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</si>
  <si>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</si>
  <si>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</si>
  <si>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</si>
  <si>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</si>
  <si>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</si>
  <si>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</si>
  <si>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</si>
  <si>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</si>
  <si>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</si>
  <si>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</si>
  <si>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</si>
  <si>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</si>
  <si>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</si>
  <si>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</si>
  <si>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</si>
  <si>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</si>
  <si>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</si>
  <si>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</si>
  <si>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</si>
  <si>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</si>
  <si>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</si>
  <si>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</si>
  <si>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</si>
  <si>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</si>
  <si>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</si>
  <si>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</si>
  <si>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</si>
  <si>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</si>
  <si>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</si>
  <si>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</si>
  <si>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</si>
  <si>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</si>
  <si>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</si>
  <si>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</si>
  <si>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</si>
  <si>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</si>
  <si>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</si>
  <si>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</si>
  <si>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</si>
  <si>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</si>
  <si>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</si>
  <si>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</si>
  <si>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</si>
  <si>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</si>
  <si>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</si>
  <si>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</si>
  <si>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</si>
  <si>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</si>
  <si>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</si>
  <si>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</si>
  <si>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</si>
  <si>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</si>
  <si>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</si>
  <si>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</si>
  <si>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</si>
  <si>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</si>
  <si>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</si>
  <si>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</si>
  <si>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</si>
  <si>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</si>
  <si>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</si>
  <si>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</si>
  <si>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</si>
  <si>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</si>
  <si>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</si>
  <si>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</si>
  <si>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</si>
  <si>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</si>
  <si>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</si>
  <si>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</si>
  <si>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</si>
  <si>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</si>
  <si>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</si>
  <si>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</si>
  <si>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</si>
  <si>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</si>
  <si>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</si>
  <si>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</si>
  <si>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</si>
  <si>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</si>
  <si>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</si>
  <si>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</si>
  <si>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</si>
  <si>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</si>
  <si>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</si>
  <si>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</si>
  <si>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</si>
  <si>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</si>
  <si>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</si>
  <si>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</si>
  <si>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</si>
  <si>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</si>
  <si>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</si>
  <si>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</si>
  <si>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</si>
  <si>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</si>
  <si>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</si>
  <si>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</si>
  <si>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</si>
  <si>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</si>
  <si>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</si>
  <si>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</si>
  <si>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</si>
  <si>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</si>
  <si>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</si>
  <si>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</si>
  <si>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</si>
  <si>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</si>
  <si>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</si>
  <si>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</si>
  <si>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</si>
  <si>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</si>
  <si>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</si>
  <si>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</si>
  <si>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</si>
  <si>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</si>
  <si>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</si>
  <si>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</si>
  <si>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</si>
  <si>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</si>
  <si>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</si>
  <si>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</si>
  <si>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</si>
  <si>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</si>
  <si>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</si>
  <si>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</si>
  <si>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</si>
  <si>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</si>
  <si>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</si>
  <si>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</si>
  <si>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</si>
  <si>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</si>
  <si>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</si>
  <si>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</si>
  <si>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</si>
  <si>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</si>
  <si>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</si>
  <si>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</si>
  <si>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</si>
  <si>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</si>
  <si>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</si>
  <si>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</si>
  <si>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</si>
  <si>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</si>
  <si>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</si>
  <si>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</si>
  <si>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</si>
  <si>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</si>
  <si>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</si>
  <si>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</si>
  <si>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</si>
  <si>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</si>
  <si>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</si>
  <si>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</si>
  <si>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</si>
  <si>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</si>
  <si>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</si>
  <si>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</si>
  <si>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</si>
  <si>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</si>
  <si>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</si>
  <si>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</si>
  <si>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</si>
  <si>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</si>
  <si>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</si>
  <si>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</si>
  <si>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</si>
  <si>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</si>
  <si>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</si>
  <si>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</si>
  <si>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</si>
  <si>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</si>
  <si>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</si>
  <si>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</si>
  <si>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</si>
  <si>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</si>
  <si>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</si>
  <si>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</si>
  <si>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</si>
  <si>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</si>
  <si>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</si>
  <si>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</si>
  <si>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</si>
  <si>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</si>
  <si>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</si>
  <si>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</si>
  <si>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</si>
  <si>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</si>
  <si>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</si>
  <si>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</si>
  <si>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</si>
  <si>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</si>
  <si>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</si>
  <si>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</si>
  <si>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</si>
  <si>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</si>
  <si>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</si>
  <si>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</si>
  <si>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</si>
  <si>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</si>
  <si>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</si>
  <si>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</si>
  <si>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</si>
  <si>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</si>
  <si>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</si>
  <si>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</si>
  <si>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</si>
  <si>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</si>
  <si>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</si>
  <si>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</si>
  <si>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</si>
  <si>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</si>
  <si>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</si>
  <si>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</si>
  <si>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</si>
  <si>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</si>
  <si>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</si>
  <si>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</si>
  <si>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</si>
  <si>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</si>
  <si>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</si>
  <si>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</si>
  <si>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</si>
  <si>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</si>
  <si>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</si>
  <si>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</si>
  <si>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</si>
  <si>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</si>
  <si>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</si>
  <si>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</si>
  <si>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</si>
  <si>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</si>
  <si>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</si>
  <si>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</si>
  <si>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</si>
  <si>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</si>
  <si>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</si>
  <si>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</si>
  <si>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</si>
  <si>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</si>
  <si>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</si>
  <si>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</si>
  <si>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</si>
  <si>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</si>
  <si>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</si>
  <si>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</si>
  <si>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</si>
  <si>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</si>
  <si>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</si>
  <si>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</si>
  <si>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</si>
  <si>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</si>
  <si>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</si>
  <si>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</si>
  <si>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</si>
  <si>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</si>
  <si>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</si>
  <si>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</si>
  <si>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</si>
  <si>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</si>
  <si>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</si>
  <si>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</si>
  <si>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</si>
  <si>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</si>
  <si>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</si>
  <si>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</si>
  <si>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</si>
  <si>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</si>
  <si>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</si>
  <si>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</si>
  <si>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</si>
  <si>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</si>
  <si>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</si>
  <si>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</si>
  <si>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</si>
  <si>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</si>
  <si>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</si>
  <si>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</si>
  <si>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</si>
  <si>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</si>
  <si>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</si>
  <si>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</si>
  <si>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</si>
  <si>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</si>
  <si>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</si>
  <si>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</si>
  <si>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</si>
  <si>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</si>
  <si>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</si>
  <si>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</si>
  <si>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</si>
  <si>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</si>
  <si>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</si>
  <si>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</si>
  <si>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</si>
  <si>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</si>
  <si>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</si>
  <si>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</si>
  <si>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</si>
  <si>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</si>
  <si>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</si>
  <si>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</si>
  <si>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</si>
  <si>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</si>
  <si>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</si>
  <si>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</si>
  <si>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</si>
  <si>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</si>
  <si>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</si>
  <si>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</si>
  <si>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</si>
  <si>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</si>
  <si>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</si>
  <si>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</si>
  <si>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</si>
  <si>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</si>
  <si>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</si>
  <si>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</si>
  <si>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</si>
  <si>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</si>
  <si>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</si>
  <si>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</si>
  <si>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</si>
  <si>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</si>
  <si>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</si>
  <si>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</si>
  <si>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</si>
  <si>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</si>
  <si>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</si>
  <si>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</si>
  <si>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</si>
  <si>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</si>
  <si>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</si>
  <si>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</si>
  <si>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</si>
  <si>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</si>
  <si>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</si>
  <si>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</si>
  <si>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</si>
  <si>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</si>
  <si>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</si>
  <si>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</si>
  <si>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</si>
  <si>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</si>
  <si>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</si>
  <si>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</si>
  <si>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</si>
  <si>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</si>
  <si>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</si>
  <si>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</si>
  <si>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</si>
  <si>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</si>
  <si>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</si>
  <si>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</si>
  <si>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</si>
  <si>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</si>
  <si>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</si>
  <si>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</si>
  <si>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</si>
  <si>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</si>
  <si>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</si>
  <si>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</si>
  <si>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</si>
  <si>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</si>
  <si>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</si>
  <si>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</si>
  <si>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</si>
  <si>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</si>
  <si>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</si>
  <si>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</si>
  <si>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</si>
  <si>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</si>
  <si>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</si>
  <si>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</si>
  <si>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</si>
  <si>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</si>
  <si>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</si>
  <si>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</si>
  <si>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</si>
  <si>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</si>
  <si>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</si>
  <si>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</si>
  <si>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</si>
  <si>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</si>
  <si>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</si>
  <si>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</si>
  <si>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</si>
  <si>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</si>
  <si>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</si>
  <si>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</si>
  <si>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</si>
  <si>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</si>
  <si>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</si>
  <si>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</si>
  <si>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</si>
  <si>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</si>
  <si>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</si>
  <si>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</si>
  <si>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</si>
  <si>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</si>
  <si>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</si>
  <si>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</si>
  <si>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</si>
  <si>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</si>
  <si>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</si>
  <si>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</si>
  <si>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</si>
  <si>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</si>
  <si>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</si>
  <si>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</si>
  <si>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</si>
  <si>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</si>
  <si>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</si>
  <si>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</si>
  <si>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</si>
  <si>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</si>
  <si>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</si>
  <si>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</si>
  <si>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</si>
  <si>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</si>
  <si>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</si>
  <si>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</si>
  <si>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</si>
  <si>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</si>
  <si>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</si>
  <si>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</si>
  <si>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</si>
  <si>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</si>
  <si>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</si>
  <si>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</si>
  <si>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</si>
  <si>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</si>
  <si>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</si>
  <si>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</si>
  <si>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</si>
  <si>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</si>
  <si>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</si>
  <si>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</si>
  <si>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</si>
  <si>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</si>
  <si>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</si>
  <si>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</si>
  <si>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</si>
  <si>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</si>
  <si>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</si>
  <si>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</si>
  <si>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</si>
  <si>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</si>
  <si>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</si>
  <si>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</si>
  <si>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</si>
  <si>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</si>
  <si>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</si>
  <si>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</si>
  <si>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</si>
  <si>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</si>
  <si>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</si>
  <si>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</si>
  <si>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</si>
  <si>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</si>
  <si>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</si>
  <si>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</si>
  <si>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</si>
  <si>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</si>
  <si>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</si>
  <si>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</si>
  <si>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</si>
  <si>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</si>
  <si>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</si>
  <si>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</si>
  <si>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</si>
  <si>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</si>
  <si>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</si>
  <si>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</si>
  <si>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</si>
  <si>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</si>
  <si>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</si>
  <si>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</si>
  <si>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</si>
  <si>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</si>
  <si>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</si>
  <si>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</si>
  <si>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</si>
  <si>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</si>
  <si>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</si>
  <si>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</si>
  <si>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</si>
  <si>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</si>
  <si>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</si>
  <si>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</si>
  <si>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</si>
  <si>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</si>
  <si>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</si>
  <si>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</si>
  <si>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</si>
  <si>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</si>
  <si>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</si>
  <si>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</si>
  <si>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</si>
  <si>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</si>
  <si>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</si>
  <si>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</si>
  <si>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</si>
  <si>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</si>
  <si>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</si>
  <si>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</si>
  <si>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</si>
  <si>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</si>
  <si>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</si>
  <si>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</si>
  <si>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</si>
  <si>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</si>
  <si>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</si>
  <si>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</si>
  <si>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</si>
  <si>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</si>
  <si>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</si>
  <si>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</si>
  <si>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</si>
  <si>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</si>
  <si>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</si>
  <si>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</si>
  <si>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</si>
  <si>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</si>
  <si>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</si>
  <si>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</si>
  <si>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</si>
  <si>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</si>
  <si>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</si>
  <si>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</si>
  <si>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</si>
  <si>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</si>
  <si>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</si>
  <si>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</si>
  <si>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</si>
  <si>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</si>
  <si>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</si>
  <si>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</si>
  <si>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</si>
  <si>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</si>
  <si>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</si>
  <si>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</si>
  <si>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</si>
  <si>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</si>
  <si>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</si>
  <si>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</si>
  <si>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</si>
  <si>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</si>
  <si>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</si>
  <si>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</si>
  <si>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</si>
  <si>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</si>
  <si>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</si>
  <si>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</si>
  <si>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</si>
  <si>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</si>
  <si>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</si>
  <si>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</si>
  <si>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</si>
  <si>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</si>
  <si>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</si>
  <si>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</si>
  <si>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</si>
  <si>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</si>
  <si>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</si>
  <si>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</si>
  <si>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</si>
  <si>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</si>
  <si>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</si>
  <si>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</si>
  <si>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</si>
  <si>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</si>
  <si>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</si>
  <si>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</si>
  <si>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</si>
  <si>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</si>
  <si>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</si>
  <si>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</si>
  <si>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</si>
  <si>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</si>
  <si>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</si>
  <si>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</si>
  <si>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</si>
  <si>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</si>
  <si>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</si>
  <si>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</si>
  <si>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</si>
  <si>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</si>
  <si>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</si>
  <si>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</si>
  <si>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</si>
  <si>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</si>
  <si>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</si>
  <si>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</si>
  <si>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</si>
  <si>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</si>
  <si>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</si>
  <si>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</si>
  <si>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</si>
  <si>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</si>
  <si>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</si>
  <si>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</si>
  <si>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</si>
  <si>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</si>
  <si>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</si>
  <si>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</si>
  <si>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</si>
  <si>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</si>
  <si>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</si>
  <si>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</si>
  <si>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</si>
  <si>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</si>
  <si>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</si>
  <si>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</si>
  <si>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</si>
  <si>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</si>
  <si>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</si>
  <si>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</si>
  <si>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</si>
  <si>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</si>
  <si>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</si>
  <si>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</si>
  <si>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</si>
  <si>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</si>
  <si>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</si>
  <si>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</si>
  <si>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</si>
  <si>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</si>
  <si>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</si>
  <si>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</si>
  <si>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</si>
  <si>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</si>
  <si>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</si>
  <si>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</si>
  <si>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</si>
  <si>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</si>
  <si>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</si>
  <si>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</si>
  <si>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</si>
  <si>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</si>
  <si>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</si>
  <si>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</si>
  <si>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</si>
  <si>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</si>
  <si>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</si>
  <si>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</si>
  <si>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</si>
  <si>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</si>
  <si>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</si>
  <si>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</si>
  <si>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</si>
  <si>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</si>
  <si>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</si>
  <si>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</si>
  <si>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</si>
  <si>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</si>
  <si>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</si>
  <si>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</si>
  <si>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</si>
  <si>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</si>
  <si>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</si>
  <si>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</si>
  <si>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</si>
  <si>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</si>
  <si>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</si>
  <si>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</si>
  <si>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</si>
  <si>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</si>
  <si>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</si>
  <si>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</si>
  <si>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</si>
  <si>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</si>
  <si>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</si>
  <si>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</si>
  <si>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</si>
  <si>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</si>
  <si>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</si>
  <si>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</si>
  <si>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</si>
  <si>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</si>
  <si>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</si>
  <si>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</si>
  <si>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</si>
  <si>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</si>
  <si>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</si>
  <si>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</si>
  <si>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</si>
  <si>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</si>
  <si>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</si>
  <si>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</si>
  <si>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</si>
  <si>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</si>
  <si>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</si>
  <si>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</si>
  <si>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</si>
  <si>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</si>
  <si>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</si>
  <si>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</si>
  <si>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</si>
  <si>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</si>
  <si>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</si>
  <si>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</si>
  <si>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</si>
  <si>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</si>
  <si>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</si>
  <si>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</si>
  <si>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</si>
  <si>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</si>
  <si>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</si>
  <si>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</si>
  <si>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</si>
  <si>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</si>
  <si>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</si>
  <si>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</si>
  <si>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</si>
  <si>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</si>
  <si>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</si>
  <si>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</si>
  <si>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</si>
  <si>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</si>
  <si>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</si>
  <si>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</si>
  <si>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</si>
  <si>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</si>
  <si>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</si>
  <si>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</si>
  <si>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</si>
  <si>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</si>
  <si>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</si>
  <si>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</si>
  <si>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</si>
  <si>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</si>
  <si>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</si>
  <si>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</si>
  <si>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</si>
  <si>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</si>
  <si>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</si>
  <si>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</si>
  <si>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</si>
  <si>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</si>
  <si>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</si>
  <si>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</si>
  <si>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</si>
  <si>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</si>
  <si>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</si>
  <si>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</si>
  <si>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</si>
  <si>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</si>
  <si>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</si>
  <si>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</si>
  <si>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</si>
  <si>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</si>
  <si>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</si>
  <si>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</si>
  <si>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</si>
  <si>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</si>
  <si>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</si>
  <si>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</si>
  <si>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</si>
  <si>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</si>
  <si>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</si>
  <si>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</si>
  <si>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</si>
  <si>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</si>
  <si>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</si>
  <si>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</si>
  <si>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</si>
  <si>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</si>
  <si>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</si>
  <si>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</si>
  <si>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</si>
  <si>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</si>
  <si>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</si>
  <si>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</si>
  <si>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</si>
  <si>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</si>
  <si>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</si>
  <si>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</si>
  <si>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</si>
  <si>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</si>
  <si>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</si>
  <si>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</si>
  <si>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</si>
  <si>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</si>
  <si>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</si>
  <si>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</si>
  <si>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</si>
  <si>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</si>
  <si>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</si>
  <si>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</si>
  <si>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</si>
  <si>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</si>
  <si>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</si>
  <si>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</si>
  <si>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</si>
  <si>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</si>
  <si>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</si>
  <si>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</si>
  <si>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</si>
  <si>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</si>
  <si>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</si>
  <si>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</si>
  <si>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</si>
  <si>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</si>
  <si>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</si>
  <si>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</si>
  <si>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</si>
  <si>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</si>
  <si>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</si>
  <si>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</si>
  <si>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</si>
  <si>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</si>
  <si>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</si>
  <si>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</si>
  <si>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</si>
  <si>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</si>
  <si>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</si>
  <si>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</si>
  <si>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</si>
  <si>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</si>
  <si>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</si>
  <si>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</si>
  <si>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</si>
  <si>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</si>
  <si>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</si>
  <si>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</si>
  <si>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</si>
  <si>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</si>
  <si>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</si>
  <si>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</si>
  <si>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</si>
  <si>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</si>
  <si>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</si>
  <si>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</si>
  <si>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</si>
  <si>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</si>
  <si>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</si>
  <si>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</si>
  <si>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</si>
  <si>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</si>
  <si>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</si>
  <si>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</si>
  <si>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</si>
  <si>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</si>
  <si>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</si>
  <si>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</si>
  <si>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</si>
  <si>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</si>
  <si>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</si>
  <si>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</si>
  <si>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</si>
  <si>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</si>
  <si>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</si>
  <si>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</si>
  <si>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</si>
  <si>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</si>
  <si>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</si>
  <si>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</si>
  <si>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</si>
  <si>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</si>
  <si>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</si>
  <si>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</si>
  <si>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</si>
  <si>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</si>
  <si>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</si>
  <si>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</si>
  <si>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</si>
  <si>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</si>
  <si>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</si>
  <si>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</si>
  <si>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</si>
  <si>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</si>
  <si>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</si>
  <si>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</si>
  <si>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</si>
  <si>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</si>
  <si>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</si>
  <si>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</si>
  <si>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</si>
  <si>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</si>
  <si>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</si>
  <si>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</si>
  <si>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</si>
  <si>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</si>
  <si>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</si>
  <si>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</si>
  <si>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</si>
  <si>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</si>
  <si>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</si>
  <si>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</si>
  <si>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</si>
  <si>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</si>
  <si>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</si>
  <si>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</si>
  <si>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</si>
  <si>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</si>
  <si>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</si>
  <si>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</si>
  <si>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</si>
  <si>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</si>
  <si>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</si>
  <si>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</si>
  <si>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</si>
  <si>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</si>
  <si>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</si>
  <si>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</si>
  <si>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</si>
  <si>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</si>
  <si>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</si>
  <si>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</si>
  <si>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</si>
  <si>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</si>
  <si>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</si>
  <si>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</si>
  <si>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</si>
  <si>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</si>
  <si>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</si>
  <si>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</si>
  <si>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</si>
  <si>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</si>
  <si>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</si>
  <si>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</si>
  <si>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</si>
  <si>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</si>
  <si>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</si>
  <si>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</si>
  <si>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</si>
  <si>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</si>
  <si>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</si>
  <si>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</si>
  <si>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</si>
  <si>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</si>
  <si>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</si>
  <si>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</si>
  <si>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</si>
  <si>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</si>
  <si>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</si>
  <si>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</si>
  <si>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</si>
  <si>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</si>
  <si>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</si>
  <si>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</si>
  <si>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</si>
  <si>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</si>
  <si>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</si>
  <si>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</si>
  <si>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</si>
  <si>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</si>
  <si>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</si>
  <si>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</si>
  <si>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</si>
  <si>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</si>
  <si>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</si>
  <si>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</si>
  <si>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</si>
  <si>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</si>
  <si>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</si>
  <si>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</si>
  <si>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</si>
  <si>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</si>
  <si>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</si>
  <si>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</si>
  <si>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</si>
  <si>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</si>
  <si>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</si>
  <si>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</si>
  <si>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</si>
  <si>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</si>
  <si>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</si>
  <si>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</si>
  <si>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</si>
  <si>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</si>
  <si>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</si>
  <si>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</si>
  <si>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</si>
  <si>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</si>
  <si>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</si>
  <si>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</si>
  <si>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</si>
  <si>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</si>
  <si>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</si>
  <si>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</si>
  <si>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</si>
  <si>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</si>
  <si>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</si>
  <si>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</si>
  <si>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</si>
  <si>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</si>
  <si>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</si>
  <si>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</si>
  <si>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</si>
  <si>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</si>
  <si>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</si>
  <si>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</si>
  <si>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</si>
  <si>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</si>
  <si>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</si>
  <si>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</si>
  <si>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</si>
  <si>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</si>
  <si>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</si>
  <si>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</si>
  <si>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</si>
  <si>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</si>
  <si>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</si>
  <si>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</si>
  <si>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</si>
  <si>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</si>
  <si>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</si>
  <si>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</si>
  <si>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</si>
  <si>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</si>
  <si>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</si>
  <si>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</si>
  <si>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</si>
  <si>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</si>
  <si>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</si>
  <si>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</si>
  <si>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</si>
  <si>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</si>
  <si>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</si>
  <si>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</si>
  <si>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</si>
  <si>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</si>
  <si>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</si>
  <si>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</si>
  <si>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</si>
  <si>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</si>
  <si>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</si>
  <si>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</si>
  <si>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</si>
  <si>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</si>
  <si>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</si>
  <si>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</si>
  <si>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</si>
  <si>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</si>
  <si>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</si>
  <si>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</si>
  <si>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</si>
  <si>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</si>
  <si>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</si>
  <si>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</si>
  <si>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</si>
  <si>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</si>
  <si>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</si>
  <si>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</si>
  <si>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</si>
  <si>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</si>
  <si>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</si>
  <si>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</si>
  <si>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</si>
  <si>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</si>
  <si>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</si>
  <si>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</si>
  <si>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</si>
  <si>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</si>
  <si>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</si>
  <si>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</si>
  <si>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</si>
  <si>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</si>
  <si>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</si>
  <si>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</si>
  <si>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</si>
  <si>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</si>
  <si>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</si>
  <si>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</si>
  <si>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</si>
  <si>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</si>
  <si>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</si>
  <si>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</si>
  <si>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</si>
  <si>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</si>
  <si>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</si>
  <si>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</si>
  <si>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</si>
  <si>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</si>
  <si>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</si>
  <si>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</si>
  <si>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</si>
  <si>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</si>
  <si>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</si>
  <si>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</si>
  <si>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</si>
  <si>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</si>
  <si>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</si>
  <si>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</si>
  <si>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</si>
  <si>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</si>
  <si>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</si>
  <si>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</si>
  <si>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</si>
  <si>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</si>
  <si>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</si>
  <si>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</si>
  <si>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</si>
  <si>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</si>
  <si>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</si>
  <si>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</si>
  <si>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</si>
  <si>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</si>
  <si>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</si>
  <si>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</si>
  <si>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</si>
  <si>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</si>
  <si>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</si>
  <si>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</si>
  <si>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</si>
  <si>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</si>
  <si>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</si>
  <si>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</si>
  <si>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</si>
  <si>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</si>
  <si>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</si>
  <si>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</si>
  <si>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</si>
  <si>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</si>
  <si>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</si>
  <si>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</si>
  <si>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</si>
  <si>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</si>
  <si>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</si>
  <si>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</si>
  <si>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</si>
  <si>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</si>
  <si>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</si>
  <si>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</si>
  <si>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</si>
  <si>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</si>
  <si>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</si>
  <si>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</si>
  <si>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</si>
  <si>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</si>
  <si>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</si>
  <si>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</si>
  <si>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</si>
  <si>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</si>
  <si>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</si>
  <si>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</si>
  <si>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</si>
  <si>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</si>
  <si>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</si>
  <si>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</si>
  <si>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</si>
  <si>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</si>
  <si>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</si>
  <si>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</si>
  <si>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</si>
  <si>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</si>
  <si>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</si>
  <si>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</si>
  <si>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</si>
  <si>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</si>
  <si>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</si>
  <si>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</si>
  <si>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</si>
  <si>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</si>
  <si>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</si>
  <si>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</si>
  <si>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</si>
  <si>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</si>
  <si>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</si>
  <si>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</si>
  <si>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</si>
  <si>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</si>
  <si>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</si>
  <si>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</si>
  <si>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</si>
  <si>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</si>
  <si>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</si>
  <si>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</si>
  <si>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</si>
  <si>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</si>
  <si>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</si>
  <si>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</si>
  <si>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</si>
  <si>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</si>
  <si>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</si>
  <si>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</si>
  <si>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</si>
  <si>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</si>
  <si>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</si>
  <si>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</si>
  <si>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</si>
  <si>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</si>
  <si>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</si>
  <si>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</si>
  <si>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</si>
  <si>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</si>
  <si>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</si>
  <si>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</si>
  <si>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</si>
  <si>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</si>
  <si>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</si>
  <si>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</si>
  <si>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</si>
  <si>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</si>
  <si>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</si>
  <si>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</si>
  <si>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</si>
  <si>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</si>
  <si>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</si>
  <si>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</si>
  <si>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</si>
  <si>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</si>
  <si>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</si>
  <si>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</si>
  <si>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</si>
  <si>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</si>
  <si>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</si>
  <si>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</si>
  <si>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</si>
  <si>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</si>
  <si>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</si>
  <si>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</si>
  <si>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</si>
  <si>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</si>
  <si>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</si>
  <si>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</si>
  <si>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</si>
  <si>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</si>
  <si>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</si>
  <si>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</si>
  <si>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</si>
  <si>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</si>
  <si>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</si>
  <si>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</si>
  <si>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</si>
  <si>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</si>
  <si>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</si>
  <si>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</si>
  <si>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</si>
  <si>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</si>
  <si>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</si>
  <si>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</si>
  <si>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</si>
  <si>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</si>
  <si>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</si>
  <si>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</si>
  <si>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</si>
  <si>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</si>
  <si>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</si>
  <si>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</si>
  <si>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</si>
  <si>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</si>
  <si>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</si>
  <si>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</si>
  <si>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</si>
  <si>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</si>
  <si>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</si>
  <si>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</si>
  <si>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</si>
  <si>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</si>
  <si>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</si>
  <si>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</si>
  <si>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</si>
  <si>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</si>
  <si>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</si>
  <si>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</si>
  <si>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</si>
  <si>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</si>
  <si>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</si>
  <si>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</si>
  <si>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</si>
  <si>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</si>
  <si>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</si>
  <si>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</si>
  <si>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</si>
  <si>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</si>
  <si>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</si>
  <si>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</si>
  <si>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</si>
  <si>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</si>
  <si>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</si>
  <si>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</si>
  <si>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</si>
  <si>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</si>
  <si>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</si>
  <si>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</si>
  <si>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</si>
  <si>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</si>
  <si>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</si>
  <si>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</si>
  <si>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</si>
  <si>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</si>
  <si>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</si>
  <si>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</si>
  <si>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</si>
  <si>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</si>
  <si>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</si>
  <si>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</si>
  <si>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</si>
  <si>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</si>
  <si>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</si>
  <si>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</si>
  <si>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</si>
  <si>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</si>
  <si>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</si>
  <si>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</si>
  <si>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</si>
  <si>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</si>
  <si>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</si>
  <si>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</si>
  <si>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</si>
  <si>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</si>
  <si>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</si>
  <si>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</si>
  <si>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</si>
  <si>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</si>
  <si>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</si>
  <si>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</si>
  <si>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</si>
  <si>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</si>
  <si>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</si>
  <si>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</si>
  <si>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</si>
  <si>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</si>
  <si>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</si>
  <si>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</si>
  <si>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</si>
  <si>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</si>
  <si>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</si>
  <si>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</si>
  <si>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</si>
  <si>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</si>
  <si>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</si>
  <si>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</si>
  <si>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</si>
  <si>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</si>
  <si>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</si>
  <si>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</si>
  <si>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</si>
  <si>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</si>
  <si>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</si>
  <si>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</si>
  <si>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</si>
  <si>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</si>
  <si>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</si>
  <si>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</si>
  <si>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</si>
  <si>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</si>
  <si>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</si>
  <si>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</si>
  <si>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</si>
  <si>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</si>
  <si>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</si>
  <si>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</si>
  <si>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</si>
  <si>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</si>
  <si>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</si>
  <si>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</si>
  <si>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</si>
  <si>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</si>
  <si>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</si>
  <si>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</si>
  <si>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</si>
  <si>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</si>
  <si>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</si>
  <si>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</si>
  <si>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</si>
  <si>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</si>
  <si>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</si>
  <si>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</si>
  <si>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</si>
  <si>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</si>
  <si>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</si>
  <si>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</si>
  <si>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</si>
  <si>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</si>
  <si>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</si>
  <si>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</si>
  <si>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</si>
  <si>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</si>
  <si>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</si>
  <si>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</si>
  <si>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</si>
  <si>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</si>
  <si>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</si>
  <si>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</si>
  <si>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</si>
  <si>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</si>
  <si>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</si>
  <si>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</si>
  <si>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</si>
  <si>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</si>
  <si>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</si>
  <si>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</si>
  <si>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</si>
  <si>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</si>
  <si>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</si>
  <si>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</si>
  <si>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</si>
  <si>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</si>
  <si>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</si>
  <si>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</si>
  <si>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</si>
  <si>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</si>
  <si>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</si>
  <si>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</si>
  <si>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</si>
  <si>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</si>
  <si>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</si>
  <si>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</si>
  <si>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</si>
  <si>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</si>
  <si>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</si>
  <si>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</si>
  <si>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</si>
  <si>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</si>
  <si>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</si>
  <si>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</si>
  <si>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</si>
  <si>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</si>
  <si>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</si>
  <si>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</si>
  <si>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</si>
  <si>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</si>
  <si>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</si>
  <si>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</si>
  <si>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</si>
  <si>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</si>
  <si>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</si>
  <si>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</si>
  <si>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</si>
  <si>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</si>
  <si>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</si>
  <si>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</si>
  <si>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</si>
  <si>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</si>
  <si>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</si>
  <si>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</si>
  <si>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</si>
  <si>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</si>
  <si>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</si>
  <si>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</si>
  <si>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</si>
  <si>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</si>
  <si>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</si>
  <si>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</si>
  <si>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</si>
  <si>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</si>
  <si>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</si>
  <si>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</si>
  <si>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</si>
  <si>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</si>
  <si>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</si>
  <si>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</si>
  <si>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</si>
  <si>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</si>
  <si>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</si>
  <si>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</si>
  <si>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</si>
  <si>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</si>
  <si>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</si>
  <si>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</si>
  <si>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</si>
  <si>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</si>
  <si>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</si>
  <si>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</si>
  <si>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</si>
  <si>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</si>
  <si>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</si>
  <si>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</si>
  <si>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</si>
  <si>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</si>
  <si>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</si>
  <si>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</si>
  <si>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</si>
  <si>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</si>
  <si>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</si>
  <si>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</si>
  <si>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</si>
  <si>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</si>
  <si>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</si>
  <si>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</si>
  <si>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</si>
  <si>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</si>
  <si>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</si>
  <si>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</si>
  <si>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</si>
  <si>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</si>
  <si>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</si>
  <si>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</si>
  <si>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</si>
  <si>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</si>
  <si>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</si>
  <si>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</si>
  <si>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</si>
  <si>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</si>
  <si>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</si>
  <si>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</si>
  <si>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</si>
  <si>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</si>
  <si>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</si>
  <si>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</si>
  <si>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</si>
  <si>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</si>
  <si>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</si>
  <si>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</si>
  <si>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</si>
  <si>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</si>
  <si>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</si>
  <si>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</si>
  <si>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</si>
  <si>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</si>
  <si>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</si>
  <si>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</si>
  <si>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</si>
  <si>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</si>
  <si>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</si>
  <si>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</si>
  <si>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</si>
  <si>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</si>
  <si>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</si>
  <si>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</si>
  <si>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</si>
  <si>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</si>
  <si>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</si>
  <si>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</si>
  <si>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</si>
  <si>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</si>
  <si>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</si>
  <si>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</si>
  <si>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</si>
  <si>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</si>
  <si>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</si>
  <si>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</si>
  <si>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</si>
  <si>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</si>
  <si>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</si>
  <si>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</si>
  <si>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</si>
  <si>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</si>
  <si>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</si>
  <si>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</si>
  <si>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</si>
  <si>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</si>
  <si>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</si>
  <si>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</si>
  <si>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</si>
  <si>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</si>
  <si>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</si>
  <si>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</si>
  <si>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</si>
  <si>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</si>
  <si>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</si>
  <si>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</si>
  <si>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</si>
  <si>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</si>
  <si>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</si>
  <si>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</si>
  <si>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</si>
  <si>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</si>
  <si>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</si>
  <si>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</si>
  <si>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</si>
  <si>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</si>
  <si>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</si>
  <si>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</si>
  <si>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</si>
  <si>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</si>
  <si>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</si>
  <si>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</si>
  <si>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</si>
  <si>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</si>
  <si>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</si>
  <si>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</si>
  <si>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</si>
  <si>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</si>
  <si>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</si>
  <si>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</si>
  <si>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</si>
  <si>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</si>
  <si>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</si>
  <si>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</si>
  <si>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</si>
  <si>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</si>
  <si>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</si>
  <si>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</si>
  <si>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</si>
  <si>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</si>
  <si>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</si>
  <si>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</si>
  <si>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</si>
  <si>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</si>
  <si>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</si>
  <si>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</si>
  <si>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</si>
  <si>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</si>
  <si>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</si>
  <si>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</si>
  <si>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</si>
  <si>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</si>
  <si>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</si>
  <si>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</si>
  <si>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</si>
  <si>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</si>
  <si>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</si>
  <si>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</si>
  <si>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</si>
  <si>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</si>
  <si>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</si>
  <si>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</si>
  <si>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</si>
  <si>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</si>
  <si>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</si>
  <si>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</si>
  <si>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</si>
  <si>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</si>
  <si>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</si>
  <si>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</si>
  <si>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</si>
  <si>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</si>
  <si>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</si>
  <si>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</si>
  <si>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</si>
  <si>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</si>
  <si>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</si>
  <si>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</si>
  <si>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</si>
  <si>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</si>
  <si>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</si>
  <si>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</si>
  <si>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</si>
  <si>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</si>
  <si>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</si>
  <si>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</si>
  <si>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</si>
  <si>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</si>
  <si>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</si>
  <si>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</si>
  <si>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</si>
  <si>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</si>
  <si>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</si>
  <si>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</si>
  <si>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</si>
  <si>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</si>
  <si>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</si>
  <si>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</si>
  <si>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</si>
  <si>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</si>
  <si>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</si>
  <si>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</si>
  <si>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</si>
  <si>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</si>
  <si>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</si>
  <si>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</si>
  <si>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</si>
  <si>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</si>
  <si>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</si>
  <si>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</si>
  <si>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</si>
  <si>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</si>
  <si>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</si>
  <si>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</si>
  <si>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</si>
  <si>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</si>
  <si>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</si>
  <si>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</si>
  <si>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</si>
  <si>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</si>
  <si>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</si>
  <si>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</si>
  <si>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</si>
  <si>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</si>
  <si>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</si>
  <si>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</si>
  <si>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</si>
  <si>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</si>
  <si>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</si>
  <si>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</si>
  <si>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</si>
  <si>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</si>
  <si>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</si>
  <si>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</si>
  <si>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</si>
  <si>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</si>
  <si>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</si>
  <si>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</si>
  <si>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</si>
  <si>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</si>
  <si>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</si>
  <si>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</si>
  <si>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</si>
  <si>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</si>
  <si>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</si>
  <si>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</si>
  <si>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</si>
  <si>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</si>
  <si>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</si>
  <si>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</si>
  <si>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</si>
  <si>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</si>
  <si>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</si>
  <si>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</si>
  <si>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</si>
  <si>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</si>
  <si>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</si>
  <si>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</si>
  <si>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</si>
  <si>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</si>
  <si>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</si>
  <si>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</si>
  <si>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</si>
  <si>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</si>
  <si>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</si>
  <si>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</si>
  <si>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</si>
  <si>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</si>
  <si>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</si>
  <si>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</si>
  <si>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</si>
  <si>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</si>
  <si>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</si>
  <si>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</si>
  <si>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</si>
  <si>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</si>
  <si>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</si>
  <si>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</si>
  <si>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</si>
  <si>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</si>
  <si>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</si>
  <si>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</si>
  <si>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</si>
  <si>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</si>
  <si>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</si>
  <si>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</si>
  <si>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</si>
  <si>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</si>
  <si>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</si>
  <si>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</si>
  <si>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</si>
  <si>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</si>
  <si>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</si>
  <si>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</si>
  <si>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</si>
  <si>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</si>
  <si>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</si>
  <si>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</si>
  <si>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</si>
  <si>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</si>
  <si>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</si>
  <si>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</si>
  <si>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</si>
  <si>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</si>
  <si>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</si>
  <si>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</si>
  <si>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</si>
  <si>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</si>
  <si>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</si>
  <si>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</si>
  <si>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</si>
  <si>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</si>
  <si>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</si>
  <si>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</si>
  <si>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</si>
  <si>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</si>
  <si>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</si>
  <si>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</si>
  <si>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</si>
  <si>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</si>
  <si>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</si>
  <si>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</si>
  <si>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</si>
  <si>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</si>
  <si>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</si>
  <si>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</si>
  <si>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</si>
  <si>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</si>
  <si>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</si>
  <si>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</si>
  <si>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</si>
  <si>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</si>
  <si>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</si>
  <si>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</si>
  <si>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</si>
  <si>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</si>
  <si>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</si>
  <si>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</si>
  <si>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</si>
  <si>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</si>
  <si>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</si>
  <si>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</si>
  <si>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</si>
  <si>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</si>
  <si>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</si>
  <si>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</si>
  <si>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</si>
  <si>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</si>
  <si>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</si>
  <si>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</si>
  <si>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</si>
  <si>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</si>
  <si>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</si>
  <si>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</si>
  <si>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</si>
  <si>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</si>
  <si>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</si>
  <si>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</si>
  <si>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</si>
  <si>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</si>
  <si>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</si>
  <si>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</si>
  <si>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</si>
  <si>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</si>
  <si>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</si>
  <si>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</si>
  <si>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</si>
  <si>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</si>
  <si>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</si>
  <si>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</si>
  <si>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</si>
  <si>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</si>
  <si>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</si>
  <si>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</si>
  <si>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</si>
  <si>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</si>
  <si>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</si>
  <si>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</si>
  <si>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</si>
  <si>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</si>
  <si>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</si>
  <si>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</si>
  <si>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</si>
  <si>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</si>
  <si>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</si>
  <si>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</si>
  <si>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</si>
  <si>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</si>
  <si>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</si>
  <si>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</si>
  <si>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</si>
  <si>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</si>
  <si>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</si>
  <si>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</si>
  <si>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</si>
  <si>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</si>
  <si>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</si>
  <si>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</si>
  <si>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</si>
  <si>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</si>
  <si>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</si>
  <si>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</si>
  <si>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</si>
  <si>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</si>
  <si>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</si>
  <si>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</si>
  <si>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</si>
  <si>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</si>
  <si>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</si>
  <si>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</si>
  <si>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</si>
  <si>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</si>
  <si>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</si>
  <si>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</si>
  <si>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</si>
  <si>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</si>
  <si>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</si>
  <si>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</si>
  <si>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</si>
  <si>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</si>
  <si>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</si>
  <si>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</si>
  <si>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</si>
  <si>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</si>
  <si>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</si>
  <si>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</si>
  <si>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</si>
  <si>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</si>
  <si>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</si>
  <si>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</si>
  <si>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</si>
  <si>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</si>
  <si>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</si>
  <si>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</si>
  <si>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</si>
  <si>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</si>
  <si>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</si>
  <si>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</si>
  <si>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</si>
  <si>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</si>
  <si>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</si>
  <si>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</si>
  <si>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</si>
  <si>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</si>
  <si>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</si>
  <si>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</si>
  <si>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</si>
  <si>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</si>
  <si>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</si>
  <si>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</si>
  <si>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</si>
  <si>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</si>
  <si>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</si>
  <si>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</si>
  <si>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</si>
  <si>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</si>
  <si>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</si>
  <si>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</si>
  <si>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</si>
  <si>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</si>
  <si>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</si>
  <si>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</si>
  <si>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</si>
  <si>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</si>
  <si>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</si>
  <si>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</si>
  <si>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</si>
  <si>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</si>
  <si>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</si>
  <si>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</si>
  <si>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</si>
  <si>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</si>
  <si>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</si>
  <si>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</si>
  <si>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</si>
  <si>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</si>
  <si>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</si>
  <si>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</si>
  <si>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</si>
  <si>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</si>
  <si>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</si>
  <si>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</si>
  <si>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</si>
  <si>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</si>
  <si>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</si>
  <si>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</si>
  <si>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</si>
  <si>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</si>
  <si>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</si>
  <si>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</si>
  <si>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</si>
  <si>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</si>
  <si>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</si>
  <si>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</si>
  <si>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</si>
  <si>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</si>
  <si>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</si>
  <si>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</si>
  <si>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</si>
  <si>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</si>
  <si>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</si>
  <si>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</si>
  <si>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</si>
  <si>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</si>
  <si>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</si>
  <si>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</si>
  <si>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</si>
  <si>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</si>
  <si>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</si>
  <si>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</si>
  <si>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</si>
  <si>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</si>
  <si>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</si>
  <si>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</si>
  <si>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</si>
  <si>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</si>
  <si>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</si>
  <si>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</si>
  <si>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</si>
  <si>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</si>
  <si>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</si>
  <si>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</si>
  <si>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</si>
  <si>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</si>
  <si>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</si>
  <si>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</si>
  <si>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</si>
  <si>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</si>
  <si>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</si>
  <si>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</si>
  <si>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</si>
  <si>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</si>
  <si>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</si>
  <si>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</si>
  <si>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</si>
  <si>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</si>
  <si>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</si>
  <si>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</si>
  <si>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</si>
  <si>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</si>
  <si>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</si>
  <si>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</si>
  <si>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</si>
  <si>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</si>
  <si>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</si>
  <si>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</si>
  <si>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</si>
  <si>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</si>
  <si>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</si>
  <si>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</si>
  <si>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</si>
  <si>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</si>
  <si>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</si>
  <si>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</si>
  <si>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</si>
  <si>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</si>
  <si>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</si>
  <si>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</si>
  <si>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</si>
  <si>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</si>
  <si>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</si>
  <si>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</si>
  <si>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</si>
  <si>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</si>
  <si>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</si>
  <si>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</si>
  <si>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</si>
  <si>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</si>
  <si>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</si>
  <si>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</si>
  <si>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</si>
  <si>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</si>
  <si>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</si>
  <si>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</si>
  <si>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</si>
  <si>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</si>
  <si>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</si>
  <si>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</si>
  <si>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</si>
  <si>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</si>
  <si>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</si>
  <si>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</si>
  <si>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</si>
  <si>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</si>
  <si>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</si>
  <si>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</si>
  <si>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</si>
  <si>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</si>
  <si>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</si>
  <si>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</si>
  <si>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</si>
  <si>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</si>
  <si>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</si>
  <si>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</si>
  <si>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</si>
  <si>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</si>
  <si>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</si>
  <si>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</si>
  <si>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</si>
  <si>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</si>
  <si>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</si>
  <si>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</si>
  <si>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</si>
  <si>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</si>
  <si>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</si>
  <si>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</si>
  <si>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</si>
  <si>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</si>
  <si>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</si>
  <si>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</si>
  <si>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</si>
  <si>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</si>
  <si>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</si>
  <si>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</si>
  <si>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</si>
  <si>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</si>
  <si>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</si>
  <si>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</si>
  <si>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</si>
  <si>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</si>
  <si>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</si>
  <si>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</si>
  <si>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</si>
  <si>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</si>
  <si>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</si>
  <si>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</si>
  <si>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</si>
  <si>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</si>
  <si>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</si>
  <si>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</si>
  <si>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</si>
  <si>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</si>
  <si>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</si>
  <si>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</si>
  <si>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</si>
  <si>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</si>
  <si>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</si>
  <si>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</si>
  <si>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</si>
  <si>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</si>
  <si>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</si>
  <si>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</si>
  <si>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</si>
  <si>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</si>
  <si>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</si>
  <si>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</si>
  <si>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</si>
  <si>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</si>
  <si>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</si>
  <si>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</si>
  <si>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</si>
  <si>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</si>
  <si>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</si>
  <si>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</si>
  <si>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</si>
  <si>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</si>
  <si>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</si>
  <si>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</si>
  <si>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</si>
  <si>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</si>
  <si>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</si>
  <si>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</si>
  <si>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</si>
  <si>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</si>
  <si>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</si>
  <si>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</si>
  <si>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</si>
  <si>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</si>
  <si>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</si>
  <si>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</si>
  <si>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</si>
  <si>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</si>
  <si>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</si>
  <si>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</si>
  <si>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</si>
  <si>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</si>
  <si>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</si>
  <si>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</si>
  <si>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</si>
  <si>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</si>
  <si>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</si>
  <si>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</si>
  <si>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</si>
  <si>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</si>
  <si>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</si>
  <si>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</si>
  <si>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</si>
  <si>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</si>
  <si>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</si>
  <si>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</si>
  <si>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</si>
  <si>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</si>
  <si>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</si>
  <si>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</si>
  <si>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</si>
  <si>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</si>
  <si>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</si>
  <si>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</si>
  <si>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</si>
  <si>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</si>
  <si>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</si>
  <si>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</si>
  <si>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</si>
  <si>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</si>
  <si>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</si>
  <si>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</si>
  <si>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</si>
  <si>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</si>
  <si>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</si>
  <si>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</si>
  <si>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</si>
  <si>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</si>
  <si>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</si>
  <si>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</si>
  <si>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</si>
  <si>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</si>
  <si>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</si>
  <si>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</si>
  <si>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</si>
  <si>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</si>
  <si>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</si>
  <si>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</si>
  <si>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</si>
  <si>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</si>
  <si>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</si>
  <si>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</si>
  <si>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</si>
  <si>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</si>
  <si>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</si>
  <si>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</si>
  <si>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</si>
  <si>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</si>
  <si>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</si>
  <si>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</si>
  <si>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</si>
  <si>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</si>
  <si>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</si>
  <si>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</si>
  <si>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</si>
  <si>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</si>
  <si>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</si>
  <si>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</si>
  <si>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</si>
  <si>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</si>
  <si>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</si>
  <si>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</si>
  <si>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</si>
  <si>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</si>
  <si>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</si>
  <si>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</si>
  <si>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</si>
  <si>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</si>
  <si>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</si>
  <si>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</si>
  <si>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</si>
  <si>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</si>
  <si>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</si>
  <si>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</si>
  <si>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</si>
  <si>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</si>
  <si>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</si>
  <si>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</si>
  <si>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</si>
  <si>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</si>
  <si>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</si>
  <si>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</si>
  <si>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</si>
  <si>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</si>
  <si>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</si>
  <si>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</si>
  <si>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</si>
  <si>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</si>
  <si>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</si>
  <si>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</si>
  <si>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</si>
  <si>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</si>
  <si>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</si>
  <si>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</si>
  <si>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</si>
  <si>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</si>
  <si>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</si>
  <si>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</si>
  <si>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</si>
  <si>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</si>
  <si>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</si>
  <si>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</si>
  <si>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</si>
  <si>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</si>
  <si>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</si>
  <si>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</si>
  <si>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</si>
  <si>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</si>
  <si>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</si>
  <si>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</si>
  <si>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</si>
  <si>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</si>
  <si>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</si>
  <si>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</si>
  <si>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</si>
  <si>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</si>
  <si>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</si>
  <si>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</si>
  <si>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</si>
  <si>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</si>
  <si>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</si>
  <si>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</si>
  <si>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</si>
  <si>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</si>
  <si>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</si>
  <si>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</si>
  <si>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</si>
  <si>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</si>
  <si>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</si>
  <si>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</si>
  <si>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</si>
  <si>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</si>
  <si>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</si>
  <si>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</si>
  <si>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</si>
  <si>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</si>
  <si>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</si>
  <si>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</si>
  <si>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</si>
  <si>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</si>
  <si>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</si>
  <si>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</si>
  <si>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</si>
  <si>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</si>
  <si>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</si>
  <si>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</si>
  <si>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</si>
  <si>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</si>
  <si>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</si>
  <si>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</si>
  <si>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</si>
  <si>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</si>
  <si>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</si>
  <si>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</si>
  <si>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</si>
  <si>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</si>
  <si>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</si>
  <si>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</si>
  <si>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</si>
  <si>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</si>
  <si>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</si>
  <si>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</si>
  <si>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</si>
  <si>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</si>
  <si>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</si>
  <si>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</si>
  <si>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</si>
  <si>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</si>
  <si>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</si>
  <si>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</si>
  <si>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</si>
  <si>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</si>
  <si>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</si>
  <si>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</si>
  <si>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</si>
  <si>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</si>
  <si>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</si>
  <si>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</si>
  <si>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</si>
  <si>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</si>
  <si>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</si>
  <si>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</si>
  <si>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</si>
  <si>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</si>
  <si>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</si>
  <si>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</si>
  <si>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</si>
  <si>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</si>
  <si>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</si>
  <si>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</si>
  <si>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</si>
  <si>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</si>
  <si>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</si>
  <si>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</si>
  <si>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</si>
  <si>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</si>
  <si>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</si>
  <si>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</si>
  <si>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</si>
  <si>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</si>
  <si>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</si>
  <si>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</si>
  <si>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</si>
  <si>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</si>
  <si>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</si>
  <si>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</si>
  <si>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</si>
  <si>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</si>
  <si>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</si>
  <si>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</si>
  <si>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</si>
  <si>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</si>
  <si>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</si>
  <si>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</si>
  <si>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</si>
  <si>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</si>
  <si>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</si>
  <si>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</si>
  <si>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</si>
  <si>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</si>
  <si>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</si>
  <si>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</si>
  <si>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</si>
  <si>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</si>
  <si>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</si>
  <si>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</si>
  <si>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</si>
  <si>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</si>
  <si>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</si>
  <si>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</si>
  <si>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</si>
  <si>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</si>
  <si>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</si>
  <si>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</si>
  <si>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</si>
  <si>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</si>
  <si>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</si>
  <si>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</si>
  <si>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</si>
  <si>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</si>
  <si>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</si>
  <si>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</si>
  <si>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</si>
  <si>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</si>
  <si>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</si>
  <si>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</si>
  <si>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</si>
  <si>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</si>
  <si>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</si>
  <si>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</si>
  <si>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</si>
  <si>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</si>
  <si>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</si>
  <si>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</si>
  <si>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</si>
  <si>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</si>
  <si>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</si>
  <si>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</si>
  <si>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</si>
  <si>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</si>
  <si>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</si>
  <si>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</si>
  <si>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</si>
  <si>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</si>
  <si>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</si>
  <si>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</si>
  <si>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</si>
  <si>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</si>
  <si>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</si>
  <si>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</si>
  <si>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</si>
  <si>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</si>
  <si>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</si>
  <si>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</si>
  <si>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</si>
  <si>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</si>
  <si>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</si>
  <si>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</si>
  <si>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</si>
  <si>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</si>
  <si>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</si>
  <si>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</si>
  <si>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</si>
  <si>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</si>
  <si>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</si>
  <si>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</si>
  <si>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</si>
  <si>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</si>
  <si>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</si>
  <si>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</si>
  <si>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</si>
  <si>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</si>
  <si>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</si>
  <si>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</si>
  <si>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</si>
  <si>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</si>
  <si>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</si>
  <si>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</si>
  <si>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</si>
  <si>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</si>
  <si>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</si>
  <si>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</si>
  <si>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</si>
  <si>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</si>
  <si>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</si>
  <si>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</si>
  <si>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</si>
  <si>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</si>
  <si>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</si>
  <si>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</si>
  <si>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</si>
  <si>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</si>
  <si>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</si>
  <si>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</si>
  <si>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</si>
  <si>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</si>
  <si>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</si>
  <si>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</si>
  <si>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</si>
  <si>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</si>
  <si>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</si>
  <si>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</si>
  <si>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</si>
  <si>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</si>
  <si>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</si>
  <si>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</si>
  <si>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</si>
  <si>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</si>
  <si>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</si>
  <si>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</si>
  <si>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</si>
  <si>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</si>
  <si>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</si>
  <si>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</si>
  <si>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</si>
  <si>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</si>
  <si>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</si>
  <si>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</si>
  <si>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</si>
  <si>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</si>
  <si>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</si>
  <si>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</si>
  <si>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</si>
  <si>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</si>
  <si>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</si>
  <si>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</si>
  <si>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</si>
  <si>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</si>
  <si>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</si>
  <si>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</si>
  <si>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</si>
  <si>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</si>
  <si>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</si>
  <si>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</si>
  <si>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</si>
  <si>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</si>
  <si>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</si>
  <si>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</si>
  <si>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</si>
  <si>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</si>
  <si>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</si>
  <si>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</si>
  <si>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</si>
  <si>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</si>
  <si>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</si>
  <si>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</si>
  <si>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</si>
  <si>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</si>
  <si>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</si>
  <si>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</si>
  <si>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</si>
  <si>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</si>
  <si>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</si>
  <si>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</si>
  <si>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</si>
  <si>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</si>
  <si>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</si>
  <si>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</si>
  <si>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</si>
  <si>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</si>
  <si>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</si>
  <si>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</si>
  <si>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</si>
  <si>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</si>
  <si>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</si>
  <si>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</si>
  <si>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</si>
  <si>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</si>
  <si>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</si>
  <si>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</si>
  <si>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</si>
  <si>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</si>
  <si>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</si>
  <si>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</si>
  <si>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</si>
  <si>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</si>
  <si>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</si>
  <si>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</si>
  <si>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</si>
  <si>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</si>
  <si>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</si>
  <si>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</si>
  <si>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</si>
  <si>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</si>
  <si>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</si>
  <si>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</si>
  <si>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</si>
  <si>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</si>
  <si>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</si>
  <si>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</si>
  <si>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</si>
  <si>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</si>
  <si>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</si>
  <si>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</si>
  <si>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</si>
  <si>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</si>
  <si>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</si>
  <si>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</si>
  <si>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</si>
  <si>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</si>
  <si>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</si>
  <si>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</si>
  <si>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</si>
  <si>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</si>
  <si>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</si>
  <si>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</si>
  <si>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</si>
  <si>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</si>
  <si>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</si>
  <si>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</si>
  <si>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</si>
  <si>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</si>
  <si>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</si>
  <si>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</si>
  <si>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</si>
  <si>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</si>
  <si>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</si>
  <si>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</si>
  <si>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</si>
  <si>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</si>
  <si>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</si>
  <si>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</si>
  <si>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</si>
  <si>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</si>
  <si>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</si>
  <si>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</si>
  <si>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</si>
  <si>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</si>
  <si>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</si>
  <si>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</si>
  <si>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</si>
  <si>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</si>
  <si>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</si>
  <si>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</si>
  <si>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</si>
  <si>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</si>
  <si>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</si>
  <si>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</si>
  <si>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</si>
  <si>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</si>
  <si>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</si>
  <si>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</si>
  <si>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</si>
  <si>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</si>
  <si>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</si>
  <si>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</si>
  <si>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</si>
  <si>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</si>
  <si>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</si>
  <si>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</si>
  <si>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</si>
  <si>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</si>
  <si>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</si>
  <si>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</si>
  <si>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</si>
  <si>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</si>
  <si>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</si>
  <si>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</si>
  <si>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</si>
  <si>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</si>
  <si>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</si>
  <si>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</si>
  <si>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</si>
  <si>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</si>
  <si>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</si>
  <si>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</si>
  <si>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</si>
  <si>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</si>
  <si>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</si>
  <si>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</si>
  <si>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</si>
  <si>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</si>
  <si>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</si>
  <si>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</si>
  <si>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</si>
  <si>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</si>
  <si>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</si>
  <si>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</si>
  <si>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</si>
  <si>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</si>
  <si>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</si>
  <si>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</si>
  <si>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</si>
  <si>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</si>
  <si>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</si>
  <si>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</si>
  <si>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</si>
  <si>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</si>
  <si>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</si>
  <si>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</si>
  <si>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</si>
  <si>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</si>
  <si>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</si>
  <si>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</si>
  <si>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</si>
  <si>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</si>
  <si>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</si>
  <si>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</si>
  <si>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</si>
  <si>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</si>
  <si>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</si>
  <si>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</si>
  <si>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</si>
  <si>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</si>
  <si>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</si>
  <si>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</si>
  <si>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</si>
  <si>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</si>
  <si>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</si>
  <si>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</si>
  <si>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</si>
  <si>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</si>
  <si>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</si>
  <si>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</si>
  <si>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</si>
  <si>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</si>
  <si>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</si>
  <si>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</si>
  <si>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</si>
  <si>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</si>
  <si>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</si>
  <si>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</si>
  <si>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</si>
  <si>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</si>
  <si>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</si>
  <si>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</si>
  <si>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</si>
  <si>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</si>
  <si>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</si>
  <si>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</si>
  <si>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</si>
  <si>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</si>
  <si>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</si>
  <si>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</si>
  <si>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</si>
  <si>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</si>
  <si>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</si>
  <si>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</si>
  <si>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</si>
  <si>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</si>
  <si>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</si>
  <si>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</si>
  <si>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</si>
  <si>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</si>
  <si>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</si>
  <si>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</si>
  <si>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</si>
  <si>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</si>
  <si>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</si>
  <si>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</si>
  <si>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</si>
  <si>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</si>
  <si>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</si>
  <si>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</si>
  <si>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</si>
  <si>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</si>
  <si>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</si>
  <si>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</si>
  <si>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</si>
  <si>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</si>
  <si>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</si>
  <si>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</si>
  <si>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</si>
  <si>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</si>
  <si>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</si>
  <si>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</si>
  <si>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</si>
  <si>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</si>
  <si>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</si>
  <si>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</si>
  <si>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</si>
  <si>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</si>
  <si>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</si>
  <si>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</si>
  <si>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</si>
  <si>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</si>
  <si>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</si>
  <si>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</si>
  <si>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</si>
  <si>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</si>
  <si>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</si>
  <si>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</si>
  <si>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</si>
  <si>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</si>
  <si>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</si>
  <si>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</si>
  <si>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</si>
  <si>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</si>
  <si>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</si>
  <si>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</si>
  <si>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</si>
  <si>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</si>
  <si>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</si>
  <si>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</si>
  <si>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</si>
  <si>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</si>
  <si>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</si>
  <si>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</si>
  <si>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</si>
  <si>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</si>
  <si>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</si>
  <si>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</si>
  <si>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</si>
  <si>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</si>
  <si>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</si>
  <si>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</si>
  <si>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</si>
  <si>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</si>
  <si>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</si>
  <si>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</si>
  <si>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</si>
  <si>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</si>
  <si>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</si>
  <si>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</si>
  <si>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</si>
  <si>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</si>
  <si>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</si>
  <si>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</si>
  <si>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</si>
  <si>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</si>
  <si>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</si>
  <si>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</si>
  <si>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</si>
  <si>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</si>
  <si>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</si>
  <si>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</si>
  <si>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</si>
  <si>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</si>
  <si>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</si>
  <si>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</si>
  <si>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</si>
  <si>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</si>
  <si>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</si>
  <si>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</si>
  <si>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</si>
  <si>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</si>
  <si>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</si>
  <si>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</si>
  <si>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</si>
  <si>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</si>
  <si>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</si>
  <si>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</si>
  <si>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</si>
  <si>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</si>
  <si>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</si>
  <si>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</si>
  <si>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</si>
  <si>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</si>
  <si>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</si>
  <si>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</si>
  <si>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</si>
  <si>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</si>
  <si>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</si>
  <si>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</si>
  <si>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</si>
  <si>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</si>
  <si>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</si>
  <si>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</si>
  <si>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</si>
  <si>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</si>
  <si>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</si>
  <si>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</si>
  <si>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</si>
  <si>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</si>
  <si>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</si>
  <si>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</si>
  <si>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</si>
  <si>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</si>
  <si>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</si>
  <si>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</si>
  <si>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</si>
  <si>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</si>
  <si>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</si>
  <si>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</si>
  <si>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</si>
  <si>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</si>
  <si>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</si>
  <si>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</si>
  <si>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</si>
  <si>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</si>
  <si>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</si>
  <si>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</si>
  <si>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</si>
  <si>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</si>
  <si>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</si>
  <si>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</si>
  <si>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</si>
  <si>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</si>
  <si>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</si>
  <si>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</si>
  <si>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</si>
  <si>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</si>
  <si>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</si>
  <si>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</si>
  <si>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</si>
  <si>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</si>
  <si>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</si>
  <si>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</si>
  <si>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</si>
  <si>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</si>
  <si>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</si>
  <si>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</si>
  <si>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</si>
  <si>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</si>
  <si>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</si>
  <si>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</si>
  <si>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</si>
  <si>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</si>
  <si>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</si>
  <si>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</si>
  <si>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</si>
  <si>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</si>
  <si>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</si>
  <si>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</si>
  <si>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</si>
  <si>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</si>
  <si>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</si>
  <si>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</si>
  <si>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</si>
  <si>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</si>
  <si>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</si>
  <si>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</si>
  <si>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</si>
  <si>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</si>
  <si>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</si>
  <si>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</si>
  <si>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</si>
  <si>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</si>
  <si>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</si>
  <si>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</si>
  <si>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</si>
  <si>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</si>
  <si>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</si>
  <si>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</si>
  <si>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</si>
  <si>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</si>
  <si>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</si>
  <si>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</si>
  <si>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</si>
  <si>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</si>
  <si>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</si>
  <si>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</si>
  <si>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</si>
  <si>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</si>
  <si>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</si>
  <si>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</si>
  <si>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</si>
  <si>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</si>
  <si>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</si>
  <si>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</si>
  <si>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</si>
  <si>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</si>
  <si>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</si>
  <si>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</si>
  <si>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</si>
  <si>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</si>
  <si>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</si>
  <si>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</si>
  <si>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</si>
  <si>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</si>
  <si>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</si>
  <si>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</si>
  <si>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</si>
  <si>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</si>
  <si>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</si>
  <si>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</si>
  <si>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</si>
  <si>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</si>
  <si>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</si>
  <si>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</si>
  <si>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</si>
  <si>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</si>
  <si>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</si>
  <si>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</si>
  <si>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</si>
  <si>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</si>
  <si>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</si>
  <si>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</si>
  <si>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</si>
  <si>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</si>
  <si>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</si>
  <si>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</si>
  <si>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</si>
  <si>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</si>
  <si>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</si>
  <si>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</si>
  <si>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</si>
  <si>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</si>
  <si>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</si>
  <si>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</si>
  <si>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</si>
  <si>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</si>
  <si>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</si>
  <si>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</si>
  <si>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</si>
  <si>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</si>
  <si>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</si>
  <si>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</si>
  <si>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</si>
  <si>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</si>
  <si>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</si>
  <si>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</si>
  <si>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</si>
  <si>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</si>
  <si>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</si>
  <si>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</si>
  <si>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</si>
  <si>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</si>
  <si>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</si>
  <si>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</si>
  <si>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</si>
  <si>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</si>
  <si>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</si>
  <si>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</si>
  <si>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</si>
  <si>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</si>
  <si>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</si>
  <si>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</si>
  <si>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</si>
  <si>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</si>
  <si>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</si>
  <si>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</si>
  <si>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</si>
  <si>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</si>
  <si>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</si>
  <si>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</si>
  <si>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</si>
  <si>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</si>
  <si>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</si>
  <si>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</si>
  <si>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</si>
  <si>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</si>
  <si>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</si>
  <si>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</si>
  <si>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</si>
  <si>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</si>
  <si>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</si>
  <si>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</si>
  <si>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</si>
  <si>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</si>
  <si>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</si>
  <si>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</si>
  <si>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</si>
  <si>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</si>
  <si>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</si>
  <si>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</si>
  <si>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</si>
  <si>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</si>
  <si>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</si>
  <si>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</si>
  <si>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</si>
  <si>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</si>
  <si>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</si>
  <si>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</si>
  <si>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</si>
  <si>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</si>
  <si>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</si>
  <si>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</si>
  <si>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</si>
  <si>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</si>
  <si>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</si>
  <si>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</si>
  <si>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</si>
  <si>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</si>
  <si>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</si>
  <si>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</si>
  <si>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</si>
  <si>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</si>
  <si>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</si>
  <si>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</si>
  <si>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</si>
  <si>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</si>
  <si>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</si>
  <si>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</si>
  <si>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</si>
  <si>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</si>
  <si>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</si>
  <si>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</si>
  <si>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</si>
  <si>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</si>
  <si>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</si>
  <si>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</si>
  <si>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</si>
  <si>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</si>
  <si>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</si>
  <si>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</si>
  <si>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</si>
  <si>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</si>
  <si>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</si>
  <si>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</si>
  <si>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</si>
  <si>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</si>
  <si>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</si>
  <si>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</si>
  <si>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</si>
  <si>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</si>
  <si>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</si>
  <si>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</si>
  <si>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</si>
  <si>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</si>
  <si>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</si>
  <si>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</si>
  <si>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</si>
  <si>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</si>
  <si>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</si>
  <si>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</si>
  <si>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</si>
  <si>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</si>
  <si>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</si>
  <si>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</si>
  <si>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</si>
  <si>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</si>
  <si>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</si>
  <si>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</si>
  <si>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</si>
  <si>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</si>
  <si>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</si>
  <si>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</si>
  <si>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</si>
  <si>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</si>
  <si>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</si>
  <si>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</si>
  <si>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</si>
  <si>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</si>
  <si>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</si>
  <si>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</si>
  <si>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</si>
  <si>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</si>
  <si>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</si>
  <si>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</si>
  <si>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</si>
  <si>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</si>
  <si>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</si>
  <si>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</si>
  <si>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</si>
  <si>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</si>
  <si>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</si>
  <si>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</si>
  <si>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</si>
  <si>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</si>
  <si>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</si>
  <si>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</si>
  <si>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</si>
  <si>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</si>
  <si>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</si>
  <si>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</si>
  <si>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</si>
  <si>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</si>
  <si>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</si>
  <si>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</si>
  <si>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</si>
  <si>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</si>
  <si>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</si>
  <si>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</si>
  <si>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</si>
  <si>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</si>
  <si>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</si>
  <si>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</si>
  <si>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</si>
  <si>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</si>
  <si>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</si>
  <si>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</si>
  <si>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</si>
  <si>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</si>
  <si>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</si>
  <si>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</si>
  <si>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</si>
  <si>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</si>
  <si>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</si>
  <si>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</si>
  <si>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</si>
  <si>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</si>
  <si>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</si>
  <si>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</si>
  <si>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</si>
  <si>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</si>
  <si>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</si>
  <si>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</si>
  <si>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</si>
  <si>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</si>
  <si>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</si>
  <si>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</si>
  <si>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</si>
  <si>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</si>
  <si>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</si>
  <si>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</si>
  <si>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</si>
  <si>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</si>
  <si>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</si>
  <si>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</si>
  <si>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</si>
  <si>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</si>
  <si>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</si>
  <si>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</si>
  <si>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</si>
  <si>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</si>
  <si>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</si>
  <si>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</si>
  <si>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</si>
  <si>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</si>
  <si>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</si>
  <si>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</si>
  <si>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</si>
  <si>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</si>
  <si>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</si>
  <si>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</si>
  <si>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</si>
  <si>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</si>
  <si>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</si>
  <si>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</si>
  <si>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</si>
  <si>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</si>
  <si>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</si>
  <si>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</si>
  <si>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</si>
  <si>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</si>
  <si>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</si>
  <si>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</si>
  <si>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</si>
  <si>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</si>
  <si>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</si>
  <si>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</si>
  <si>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</si>
  <si>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</si>
  <si>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</si>
  <si>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</si>
  <si>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</si>
  <si>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</si>
  <si>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</si>
  <si>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</si>
  <si>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</si>
  <si>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</si>
  <si>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</si>
  <si>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</si>
  <si>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</si>
  <si>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</si>
  <si>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</si>
  <si>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</si>
  <si>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</si>
  <si>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</si>
  <si>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</si>
  <si>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</si>
  <si>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</si>
  <si>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</si>
  <si>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</si>
  <si>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</si>
  <si>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</si>
  <si>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</si>
  <si>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</si>
  <si>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</si>
  <si>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</si>
  <si>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</si>
  <si>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</si>
  <si>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</si>
  <si>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</si>
  <si>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</si>
  <si>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</si>
  <si>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</si>
  <si>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</si>
  <si>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</si>
  <si>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</si>
  <si>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</si>
  <si>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</si>
  <si>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</si>
  <si>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</si>
  <si>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</si>
  <si>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</si>
  <si>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</si>
  <si>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</si>
  <si>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</si>
  <si>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</si>
  <si>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</si>
  <si>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</si>
  <si>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</si>
  <si>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</si>
  <si>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</si>
  <si>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</si>
  <si>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</si>
  <si>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</si>
  <si>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</si>
  <si>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</si>
  <si>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</si>
  <si>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</si>
  <si>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</si>
  <si>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</si>
  <si>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</si>
  <si>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</si>
  <si>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</si>
  <si>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</si>
  <si>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</si>
  <si>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</si>
  <si>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</si>
  <si>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</si>
  <si>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</si>
  <si>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</si>
  <si>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</si>
  <si>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</si>
  <si>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</si>
  <si>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</si>
  <si>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</si>
  <si>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</si>
  <si>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</si>
  <si>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</si>
  <si>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</si>
  <si>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</si>
  <si>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</si>
  <si>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</si>
  <si>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</si>
  <si>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</si>
  <si>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</si>
  <si>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</si>
  <si>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</si>
  <si>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</si>
  <si>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</si>
  <si>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</si>
  <si>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</si>
  <si>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</si>
  <si>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</si>
  <si>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</si>
  <si>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</si>
  <si>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</si>
  <si>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</si>
  <si>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</si>
  <si>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</si>
  <si>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</si>
  <si>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</si>
  <si>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</si>
  <si>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</si>
  <si>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</si>
  <si>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</si>
  <si>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</si>
  <si>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</si>
  <si>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</si>
  <si>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</si>
  <si>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</si>
  <si>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</si>
  <si>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</si>
  <si>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</si>
  <si>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</si>
  <si>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</si>
  <si>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</si>
  <si>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</si>
  <si>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</si>
  <si>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</si>
  <si>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</si>
  <si>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</si>
  <si>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</si>
  <si>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</si>
  <si>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</si>
  <si>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</si>
  <si>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</si>
  <si>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</si>
  <si>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</si>
  <si>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</si>
  <si>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</si>
  <si>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</si>
  <si>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</si>
  <si>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</si>
  <si>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</si>
  <si>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</si>
  <si>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</si>
  <si>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</si>
  <si>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</si>
  <si>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</si>
  <si>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</si>
  <si>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</si>
  <si>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</si>
  <si>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</si>
  <si>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</si>
  <si>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</si>
  <si>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</si>
  <si>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</si>
  <si>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</si>
  <si>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</si>
  <si>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</si>
  <si>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</si>
  <si>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</si>
  <si>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</si>
  <si>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</si>
  <si>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</si>
  <si>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</si>
  <si>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</si>
  <si>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</si>
  <si>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</si>
  <si>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</si>
  <si>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</si>
  <si>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</si>
  <si>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</si>
  <si>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</si>
  <si>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</si>
  <si>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</si>
  <si>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</si>
  <si>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</si>
  <si>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</si>
  <si>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</si>
  <si>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</si>
  <si>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</si>
  <si>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</si>
  <si>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</si>
  <si>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</si>
  <si>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</si>
  <si>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</si>
  <si>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</si>
  <si>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</si>
  <si>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</si>
  <si>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</si>
  <si>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</si>
  <si>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</si>
  <si>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</si>
  <si>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</si>
  <si>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</si>
  <si>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</si>
  <si>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</si>
  <si>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</si>
  <si>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</si>
  <si>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</si>
  <si>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</si>
  <si>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</si>
  <si>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</si>
  <si>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</si>
  <si>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</si>
  <si>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</si>
  <si>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</si>
  <si>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</si>
  <si>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</si>
  <si>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</si>
  <si>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</si>
  <si>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</si>
  <si>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</si>
  <si>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</si>
  <si>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</si>
  <si>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</si>
  <si>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</si>
  <si>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</si>
  <si>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</si>
  <si>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</si>
  <si>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</si>
  <si>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</si>
  <si>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</si>
  <si>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</si>
  <si>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</si>
  <si>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</si>
  <si>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</si>
  <si>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</si>
  <si>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</si>
  <si>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</si>
  <si>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</si>
  <si>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</si>
  <si>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</si>
  <si>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</si>
  <si>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</si>
  <si>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</si>
  <si>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</si>
  <si>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</si>
  <si>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</si>
  <si>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</si>
  <si>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</si>
  <si>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</si>
  <si>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</si>
  <si>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</si>
  <si>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</si>
  <si>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</si>
  <si>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</si>
  <si>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</si>
  <si>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</si>
  <si>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</si>
  <si>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</si>
  <si>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</si>
  <si>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</si>
  <si>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</si>
  <si>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</si>
  <si>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</si>
  <si>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</si>
  <si>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</si>
  <si>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</si>
  <si>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</si>
  <si>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</si>
  <si>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</si>
  <si>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</si>
  <si>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</si>
  <si>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</si>
  <si>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</si>
  <si>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</si>
  <si>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</si>
  <si>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</si>
  <si>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</si>
  <si>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</si>
  <si>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</si>
  <si>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</si>
  <si>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</si>
  <si>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</si>
  <si>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</si>
  <si>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</si>
  <si>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</si>
  <si>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</si>
  <si>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</si>
  <si>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</si>
  <si>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</si>
  <si>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</si>
  <si>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</si>
  <si>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</si>
  <si>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</si>
  <si>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</si>
  <si>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</si>
  <si>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</si>
  <si>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</si>
  <si>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</si>
  <si>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</si>
  <si>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</si>
  <si>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</si>
  <si>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</si>
  <si>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</si>
  <si>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</si>
  <si>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</si>
  <si>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</si>
  <si>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</si>
  <si>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</si>
  <si>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</si>
  <si>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</si>
  <si>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</si>
  <si>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</si>
  <si>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</si>
  <si>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</si>
  <si>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</si>
  <si>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</si>
  <si>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</si>
  <si>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</si>
  <si>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</si>
  <si>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</si>
  <si>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</si>
  <si>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</si>
  <si>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</si>
  <si>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</si>
  <si>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</si>
  <si>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</si>
  <si>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</si>
  <si>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</si>
  <si>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</si>
  <si>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</si>
  <si>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</si>
  <si>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</si>
  <si>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</si>
  <si>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</si>
  <si>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</si>
  <si>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</si>
  <si>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</si>
  <si>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</si>
  <si>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</si>
  <si>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</si>
  <si>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</si>
  <si>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</si>
  <si>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</si>
  <si>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</si>
  <si>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</si>
  <si>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</si>
  <si>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</si>
  <si>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</si>
  <si>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</si>
  <si>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</si>
  <si>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</si>
  <si>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</si>
  <si>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</si>
  <si>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</si>
  <si>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</si>
  <si>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</si>
  <si>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</si>
  <si>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</si>
  <si>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</si>
  <si>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</si>
  <si>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</si>
  <si>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</si>
  <si>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</si>
  <si>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</si>
  <si>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</si>
  <si>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</si>
  <si>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</si>
  <si>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</si>
  <si>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</si>
  <si>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</si>
  <si>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</si>
  <si>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</si>
  <si>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</si>
  <si>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</si>
  <si>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</si>
  <si>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</si>
  <si>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</si>
  <si>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</si>
  <si>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</si>
  <si>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</si>
  <si>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</si>
  <si>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</si>
  <si>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</si>
  <si>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</si>
  <si>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</si>
  <si>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</si>
  <si>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</si>
  <si>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</si>
  <si>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</si>
  <si>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</si>
  <si>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</si>
  <si>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</si>
  <si>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</si>
  <si>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</si>
  <si>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</si>
  <si>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</si>
  <si>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</si>
  <si>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</si>
  <si>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</si>
  <si>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</si>
  <si>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</si>
  <si>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</si>
  <si>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</si>
  <si>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</si>
  <si>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</si>
  <si>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</si>
  <si>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</si>
  <si>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</si>
  <si>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</si>
  <si>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</si>
  <si>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</si>
  <si>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</si>
  <si>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</si>
  <si>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</si>
  <si>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</si>
  <si>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</si>
  <si>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</si>
  <si>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</si>
  <si>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</si>
  <si>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</si>
  <si>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</si>
  <si>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</si>
  <si>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</si>
  <si>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</si>
  <si>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</si>
  <si>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</si>
  <si>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</si>
  <si>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</si>
  <si>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</si>
  <si>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</si>
  <si>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</si>
  <si>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</si>
  <si>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</si>
  <si>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</si>
  <si>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</si>
  <si>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</si>
  <si>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</si>
  <si>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</si>
  <si>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</si>
  <si>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</si>
  <si>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</si>
  <si>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</si>
  <si>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</si>
  <si>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</si>
  <si>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</si>
  <si>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</si>
  <si>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</si>
  <si>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</si>
  <si>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</si>
  <si>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</si>
  <si>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</si>
  <si>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</si>
  <si>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</si>
  <si>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</si>
  <si>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</si>
  <si>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</si>
  <si>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</si>
  <si>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</si>
  <si>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</si>
  <si>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</si>
  <si>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</si>
  <si>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</si>
  <si>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</si>
  <si>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</si>
  <si>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</si>
  <si>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</si>
  <si>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</si>
  <si>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</si>
  <si>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</si>
  <si>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</si>
  <si>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</si>
  <si>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</si>
  <si>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</si>
  <si>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</si>
  <si>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</si>
  <si>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</si>
  <si>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</si>
  <si>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</si>
  <si>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</si>
  <si>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</si>
  <si>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</si>
  <si>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</si>
  <si>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</si>
  <si>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</si>
  <si>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</si>
  <si>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</si>
  <si>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</si>
  <si>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</si>
  <si>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</si>
  <si>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</si>
  <si>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</si>
  <si>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</si>
  <si>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</si>
  <si>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</si>
  <si>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</si>
  <si>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</si>
  <si>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</si>
  <si>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</si>
  <si>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</si>
  <si>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</si>
  <si>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</si>
  <si>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</si>
  <si>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</si>
  <si>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</si>
  <si>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</si>
  <si>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</si>
  <si>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</si>
  <si>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</si>
  <si>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</si>
  <si>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</si>
  <si>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</si>
  <si>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</si>
  <si>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</si>
  <si>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</si>
  <si>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</si>
  <si>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</si>
  <si>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</si>
  <si>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</si>
  <si>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</si>
  <si>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</si>
  <si>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</si>
  <si>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</si>
  <si>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</si>
  <si>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</si>
  <si>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</si>
  <si>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</si>
  <si>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</si>
  <si>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</si>
  <si>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</si>
  <si>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</si>
  <si>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</si>
  <si>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</si>
  <si>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</si>
  <si>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</si>
  <si>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</si>
  <si>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</si>
  <si>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</si>
  <si>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</si>
  <si>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</si>
  <si>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</si>
  <si>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</si>
  <si>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</si>
  <si>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</si>
  <si>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</si>
  <si>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</si>
  <si>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</si>
  <si>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</si>
  <si>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</si>
  <si>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</si>
  <si>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</si>
  <si>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</si>
  <si>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</si>
  <si>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</si>
  <si>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</si>
  <si>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</si>
  <si>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</si>
  <si>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</si>
  <si>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</si>
  <si>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</si>
  <si>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</si>
  <si>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</si>
  <si>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</si>
  <si>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</si>
  <si>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</si>
  <si>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</si>
  <si>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</si>
  <si>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</si>
  <si>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</si>
  <si>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</si>
  <si>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</si>
  <si>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</si>
  <si>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</si>
  <si>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</si>
  <si>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</si>
  <si>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</si>
  <si>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</si>
  <si>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</si>
  <si>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</si>
  <si>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</si>
  <si>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</si>
  <si>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</si>
  <si>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</si>
  <si>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</si>
  <si>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</si>
  <si>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</si>
  <si>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</si>
  <si>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</si>
  <si>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</si>
  <si>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</si>
  <si>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</si>
  <si>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</si>
  <si>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</si>
  <si>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</si>
  <si>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</si>
  <si>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</si>
  <si>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</si>
  <si>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</si>
  <si>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</si>
  <si>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</si>
  <si>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</si>
  <si>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</si>
  <si>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</si>
  <si>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</si>
  <si>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</si>
  <si>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</si>
  <si>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</si>
  <si>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</si>
  <si>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</si>
  <si>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</si>
  <si>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</si>
  <si>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</si>
  <si>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</si>
  <si>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</si>
  <si>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</si>
  <si>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</si>
  <si>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</si>
  <si>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</si>
  <si>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</si>
  <si>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</si>
  <si>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</si>
  <si>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</si>
  <si>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</si>
  <si>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</si>
  <si>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</si>
  <si>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</si>
  <si>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</si>
  <si>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</si>
  <si>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</si>
  <si>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</si>
  <si>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</si>
  <si>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</si>
  <si>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</si>
  <si>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</si>
  <si>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</si>
  <si>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</si>
  <si>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</si>
  <si>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</si>
  <si>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</si>
  <si>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</si>
  <si>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</si>
  <si>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</si>
  <si>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</si>
  <si>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</si>
  <si>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</si>
  <si>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</si>
  <si>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</si>
  <si>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</si>
  <si>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</si>
  <si>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</si>
  <si>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</si>
  <si>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</si>
  <si>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</si>
  <si>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</si>
  <si>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</si>
  <si>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</si>
  <si>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</si>
  <si>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</si>
  <si>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</si>
  <si>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</si>
  <si>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</si>
  <si>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</si>
  <si>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</si>
  <si>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</si>
  <si>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</si>
  <si>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</si>
  <si>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</si>
  <si>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</si>
  <si>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</si>
  <si>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</si>
  <si>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</si>
  <si>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</si>
  <si>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</si>
  <si>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</si>
  <si>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</si>
  <si>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</si>
  <si>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</si>
  <si>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</si>
  <si>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</si>
  <si>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</si>
  <si>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</si>
  <si>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</si>
  <si>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</si>
  <si>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</si>
  <si>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</si>
  <si>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</si>
  <si>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</si>
  <si>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</si>
  <si>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</si>
  <si>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</si>
  <si>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</si>
  <si>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</si>
  <si>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</si>
  <si>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</si>
  <si>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</si>
  <si>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</si>
  <si>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</si>
  <si>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</si>
  <si>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</si>
  <si>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</si>
  <si>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</si>
  <si>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</si>
  <si>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</si>
  <si>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</si>
  <si>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</si>
  <si>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</si>
  <si>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</si>
  <si>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</si>
  <si>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</si>
  <si>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</si>
  <si>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</si>
  <si>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</si>
  <si>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</si>
  <si>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</si>
  <si>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</si>
  <si>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</si>
  <si>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</si>
  <si>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</si>
  <si>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</si>
  <si>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</si>
  <si>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</si>
  <si>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</si>
  <si>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</si>
  <si>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</si>
  <si>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</si>
  <si>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</si>
  <si>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</si>
  <si>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</si>
  <si>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</si>
  <si>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</si>
  <si>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</si>
  <si>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</si>
  <si>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</si>
  <si>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</si>
  <si>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</si>
  <si>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</si>
  <si>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</si>
  <si>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</si>
  <si>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</si>
  <si>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</si>
  <si>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</si>
  <si>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</si>
  <si>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</si>
  <si>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</si>
  <si>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</si>
  <si>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</si>
  <si>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</si>
  <si>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</si>
  <si>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</si>
  <si>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</si>
  <si>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</si>
  <si>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</si>
  <si>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</si>
  <si>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</si>
  <si>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</si>
  <si>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</si>
  <si>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</si>
  <si>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</si>
  <si>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</si>
  <si>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</si>
  <si>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</si>
  <si>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</si>
  <si>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</si>
  <si>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</si>
  <si>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</si>
  <si>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</si>
  <si>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</si>
  <si>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</si>
  <si>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</si>
  <si>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</si>
  <si>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</si>
  <si>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</si>
  <si>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</si>
  <si>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</si>
  <si>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</si>
  <si>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</si>
  <si>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</si>
  <si>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</si>
  <si>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</si>
  <si>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</si>
  <si>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</si>
  <si>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</si>
  <si>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</si>
  <si>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</si>
  <si>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</si>
  <si>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</si>
  <si>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</si>
  <si>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</si>
  <si>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</si>
  <si>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</si>
  <si>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</si>
  <si>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</si>
  <si>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</si>
  <si>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</si>
  <si>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</si>
  <si>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</si>
  <si>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</si>
  <si>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</si>
  <si>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</si>
  <si>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</si>
  <si>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</si>
  <si>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</si>
  <si>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</si>
  <si>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</si>
  <si>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</si>
  <si>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</si>
  <si>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</si>
  <si>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</si>
  <si>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</si>
  <si>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</si>
  <si>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</si>
  <si>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</si>
  <si>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</si>
  <si>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</si>
  <si>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</si>
  <si>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</si>
  <si>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</si>
  <si>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</si>
  <si>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</si>
  <si>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</si>
  <si>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</si>
  <si>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</si>
  <si>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</si>
  <si>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</si>
  <si>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</si>
  <si>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</si>
  <si>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</si>
  <si>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</si>
  <si>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</si>
  <si>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</si>
  <si>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</si>
  <si>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</si>
  <si>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</si>
  <si>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</si>
  <si>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</si>
  <si>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</si>
  <si>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</si>
  <si>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</si>
  <si>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</si>
  <si>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</si>
  <si>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</si>
  <si>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</si>
  <si>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</si>
  <si>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</si>
  <si>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</si>
  <si>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</si>
  <si>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</si>
  <si>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</si>
  <si>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</si>
  <si>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</si>
  <si>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</si>
  <si>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</si>
  <si>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</si>
  <si>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</si>
  <si>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</si>
  <si>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</si>
  <si>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</si>
  <si>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</si>
  <si>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</si>
  <si>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</si>
  <si>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</si>
  <si>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</si>
  <si>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</si>
  <si>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</si>
  <si>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</si>
  <si>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</si>
  <si>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</si>
  <si>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</si>
  <si>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</si>
  <si>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</si>
  <si>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</si>
  <si>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</si>
  <si>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</si>
  <si>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</si>
  <si>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</si>
  <si>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</si>
  <si>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</si>
  <si>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</si>
  <si>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</si>
  <si>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</si>
  <si>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</si>
  <si>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</si>
  <si>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</si>
  <si>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</si>
  <si>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</si>
  <si>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</si>
  <si>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</si>
  <si>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</si>
  <si>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</si>
  <si>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</si>
  <si>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</si>
  <si>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</si>
  <si>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</si>
  <si>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</si>
  <si>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</si>
  <si>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</si>
  <si>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</si>
  <si>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</si>
  <si>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</si>
  <si>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</si>
  <si>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</si>
  <si>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</si>
  <si>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</si>
  <si>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</si>
  <si>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</si>
  <si>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</si>
  <si>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</si>
  <si>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</si>
  <si>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</si>
  <si>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</si>
  <si>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</si>
  <si>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</si>
  <si>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</si>
  <si>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</si>
  <si>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</si>
  <si>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</si>
  <si>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</si>
  <si>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</si>
  <si>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</si>
  <si>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</si>
  <si>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</si>
  <si>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</si>
  <si>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</si>
  <si>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</si>
  <si>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</si>
  <si>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</si>
  <si>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</si>
  <si>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</si>
  <si>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</si>
  <si>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</si>
  <si>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</si>
  <si>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</si>
  <si>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</si>
  <si>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</si>
  <si>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</si>
  <si>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</si>
  <si>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</si>
  <si>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</si>
  <si>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</si>
  <si>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</si>
  <si>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</si>
  <si>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</si>
  <si>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</si>
  <si>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</si>
  <si>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</si>
  <si>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</si>
  <si>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</si>
  <si>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</si>
  <si>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</si>
  <si>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</si>
  <si>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</si>
  <si>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</si>
  <si>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</si>
  <si>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</si>
  <si>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</si>
  <si>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</si>
  <si>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</si>
  <si>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</si>
  <si>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</si>
  <si>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</si>
  <si>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</si>
  <si>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</si>
  <si>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</si>
  <si>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</si>
  <si>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</si>
  <si>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</si>
  <si>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</si>
  <si>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</si>
  <si>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</si>
  <si>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</si>
  <si>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</si>
  <si>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</si>
  <si>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</si>
  <si>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</si>
  <si>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</si>
  <si>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</si>
  <si>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</si>
  <si>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</si>
  <si>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</si>
  <si>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</si>
  <si>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</si>
  <si>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</si>
  <si>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</si>
  <si>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</si>
  <si>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</si>
  <si>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</si>
  <si>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</si>
  <si>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</si>
  <si>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</si>
  <si>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</si>
  <si>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</si>
  <si>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</si>
  <si>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</si>
  <si>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</si>
  <si>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</si>
  <si>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</si>
  <si>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</si>
  <si>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</si>
  <si>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</si>
  <si>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</si>
  <si>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</si>
  <si>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</si>
  <si>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</si>
  <si>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</si>
  <si>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</si>
  <si>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</si>
  <si>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</si>
  <si>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</si>
  <si>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</si>
  <si>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</si>
  <si>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</si>
  <si>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</si>
  <si>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</si>
  <si>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</si>
  <si>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</si>
  <si>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</si>
  <si>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</si>
  <si>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</si>
  <si>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</si>
  <si>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</si>
  <si>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</si>
  <si>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</si>
  <si>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</si>
  <si>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</si>
  <si>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</si>
  <si>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</si>
  <si>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</si>
  <si>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</si>
  <si>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</si>
  <si>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</si>
  <si>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</si>
  <si>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</si>
  <si>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</si>
  <si>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</si>
  <si>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</si>
  <si>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</si>
  <si>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</si>
  <si>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</si>
  <si>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</si>
  <si>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</si>
  <si>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</si>
  <si>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</si>
  <si>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</si>
  <si>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</si>
  <si>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</si>
  <si>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</si>
  <si>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</si>
  <si>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</si>
  <si>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</si>
  <si>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</si>
  <si>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</si>
  <si>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</si>
  <si>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</si>
  <si>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</si>
  <si>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</si>
  <si>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</si>
  <si>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</si>
  <si>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</si>
  <si>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</si>
  <si>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</si>
  <si>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</si>
  <si>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</si>
  <si>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</si>
  <si>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</si>
  <si>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</si>
  <si>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</si>
  <si>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</si>
  <si>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</si>
  <si>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</si>
  <si>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</si>
  <si>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</si>
  <si>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</si>
  <si>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</si>
  <si>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</si>
  <si>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</si>
  <si>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</si>
  <si>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</si>
  <si>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</si>
  <si>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</si>
  <si>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</si>
  <si>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</si>
  <si>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</si>
  <si>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</si>
  <si>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</si>
  <si>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</si>
  <si>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</si>
  <si>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</si>
  <si>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</si>
  <si>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</si>
  <si>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</si>
  <si>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</si>
  <si>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</si>
  <si>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</si>
  <si>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</si>
  <si>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</si>
  <si>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</si>
  <si>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</si>
  <si>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</si>
  <si>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</si>
  <si>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</si>
  <si>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</si>
  <si>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</si>
  <si>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</si>
  <si>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</si>
  <si>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</si>
  <si>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</si>
  <si>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</si>
  <si>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</si>
  <si>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</si>
  <si>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</si>
  <si>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</si>
  <si>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</si>
  <si>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</si>
  <si>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</si>
  <si>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</si>
  <si>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</si>
  <si>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</si>
  <si>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</si>
  <si>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</si>
  <si>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</si>
  <si>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</si>
  <si>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</si>
  <si>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</si>
  <si>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</si>
  <si>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</si>
  <si>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</si>
  <si>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</si>
  <si>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</si>
  <si>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</si>
  <si>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</si>
  <si>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</si>
  <si>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</si>
  <si>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</si>
  <si>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</si>
  <si>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</si>
  <si>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</si>
  <si>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</si>
  <si>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</si>
  <si>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</si>
  <si>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</si>
  <si>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</si>
  <si>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</si>
  <si>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</si>
  <si>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</si>
  <si>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</si>
  <si>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</si>
  <si>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</si>
  <si>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</si>
  <si>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</si>
  <si>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</si>
  <si>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</si>
  <si>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</si>
  <si>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</si>
  <si>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</si>
  <si>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</si>
  <si>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</si>
  <si>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</si>
  <si>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</si>
  <si>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</si>
  <si>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</si>
  <si>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</si>
  <si>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</si>
  <si>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</si>
  <si>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</si>
  <si>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</si>
  <si>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</si>
  <si>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</si>
  <si>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</si>
  <si>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</si>
  <si>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</si>
  <si>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</si>
  <si>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</si>
  <si>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</si>
  <si>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</si>
  <si>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</si>
  <si>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</si>
  <si>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</si>
  <si>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</si>
  <si>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</si>
  <si>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</si>
  <si>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</si>
  <si>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</si>
  <si>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</si>
  <si>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</si>
  <si>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</si>
  <si>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</si>
  <si>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</si>
  <si>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</si>
  <si>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</si>
  <si>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</si>
  <si>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</si>
  <si>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</si>
  <si>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</si>
  <si>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</si>
  <si>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</si>
  <si>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</si>
  <si>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</si>
  <si>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</si>
  <si>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</si>
  <si>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</si>
  <si>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</si>
  <si>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</si>
  <si>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</si>
  <si>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</si>
  <si>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</si>
  <si>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</si>
  <si>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</si>
  <si>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</si>
  <si>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</si>
  <si>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</si>
  <si>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</si>
  <si>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</si>
  <si>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</si>
  <si>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</si>
  <si>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</si>
  <si>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</si>
  <si>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</si>
  <si>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</si>
  <si>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</si>
  <si>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</si>
  <si>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</si>
  <si>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</si>
  <si>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</si>
  <si>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</si>
  <si>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</si>
  <si>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</si>
  <si>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</si>
  <si>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</si>
  <si>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</si>
  <si>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</si>
  <si>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</si>
  <si>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</si>
  <si>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</si>
  <si>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</si>
  <si>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</si>
  <si>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</si>
  <si>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</si>
  <si>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</si>
  <si>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</si>
  <si>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</si>
  <si>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</si>
  <si>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</si>
  <si>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</si>
  <si>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</si>
  <si>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</si>
  <si>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</si>
  <si>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</si>
  <si>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</si>
  <si>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</si>
  <si>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</si>
  <si>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</si>
  <si>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</si>
  <si>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</si>
  <si>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</si>
  <si>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</si>
  <si>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</si>
  <si>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</si>
  <si>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</si>
  <si>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</si>
  <si>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</si>
  <si>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</si>
  <si>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</si>
  <si>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</si>
  <si>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</si>
  <si>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</si>
  <si>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</si>
  <si>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</si>
  <si>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</si>
  <si>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</si>
  <si>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</si>
  <si>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</si>
  <si>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</si>
  <si>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</si>
  <si>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</si>
  <si>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</si>
  <si>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</si>
  <si>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</si>
  <si>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</si>
  <si>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</si>
  <si>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</si>
  <si>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</si>
  <si>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</si>
  <si>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</si>
  <si>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</si>
  <si>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</si>
  <si>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</si>
  <si>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</si>
  <si>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</si>
  <si>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</si>
  <si>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</si>
  <si>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</si>
  <si>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</si>
  <si>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</si>
  <si>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</si>
  <si>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</si>
  <si>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</si>
  <si>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</si>
  <si>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</si>
  <si>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</si>
  <si>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</si>
  <si>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</si>
  <si>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</si>
  <si>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</si>
  <si>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</si>
  <si>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</si>
  <si>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</si>
  <si>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</si>
  <si>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</si>
  <si>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</si>
  <si>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</si>
  <si>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</si>
  <si>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</si>
  <si>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</si>
  <si>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</si>
  <si>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</si>
  <si>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</si>
  <si>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</si>
  <si>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</si>
  <si>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</si>
  <si>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</si>
  <si>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</si>
  <si>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</si>
  <si>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</si>
  <si>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</si>
  <si>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</si>
  <si>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</si>
  <si>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</si>
  <si>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</si>
  <si>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</si>
  <si>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</si>
  <si>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</si>
  <si>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</si>
  <si>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</si>
  <si>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</si>
  <si>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</si>
  <si>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</si>
  <si>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</si>
  <si>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</si>
  <si>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</si>
  <si>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</si>
  <si>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</si>
  <si>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</si>
  <si>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</si>
  <si>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</si>
  <si>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</si>
  <si>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</si>
  <si>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</si>
  <si>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</si>
  <si>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</si>
  <si>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</si>
  <si>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</si>
  <si>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</si>
  <si>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</si>
  <si>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</si>
  <si>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</si>
  <si>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</si>
  <si>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</si>
  <si>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</si>
  <si>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</si>
  <si>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</si>
  <si>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</si>
  <si>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</si>
  <si>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</si>
  <si>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</si>
  <si>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</si>
  <si>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</si>
  <si>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</si>
  <si>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</si>
  <si>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</si>
  <si>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</si>
  <si>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</si>
  <si>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</si>
  <si>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</si>
  <si>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</si>
  <si>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</si>
  <si>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</si>
  <si>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</si>
  <si>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</si>
  <si>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</si>
  <si>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</si>
  <si>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</si>
  <si>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</si>
  <si>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</si>
  <si>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</si>
  <si>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</si>
  <si>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</si>
  <si>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</si>
  <si>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</si>
  <si>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</si>
  <si>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</si>
  <si>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</si>
  <si>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</si>
  <si>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</si>
  <si>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</si>
  <si>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</si>
  <si>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</si>
  <si>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</si>
  <si>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</si>
  <si>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</si>
  <si>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</si>
  <si>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</si>
  <si>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</si>
  <si>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</si>
  <si>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</si>
  <si>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</si>
  <si>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</si>
  <si>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</si>
  <si>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</si>
  <si>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</si>
  <si>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</si>
  <si>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</si>
  <si>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</si>
  <si>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</si>
  <si>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</si>
  <si>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</si>
  <si>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</si>
  <si>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</si>
  <si>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</si>
  <si>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</si>
  <si>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</si>
  <si>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</si>
  <si>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</si>
  <si>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</si>
  <si>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</si>
  <si>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</si>
  <si>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</si>
  <si>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</si>
  <si>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</si>
  <si>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</si>
  <si>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</si>
  <si>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</si>
  <si>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</si>
  <si>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</si>
  <si>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</si>
  <si>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</si>
  <si>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</si>
  <si>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</si>
  <si>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</si>
  <si>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</si>
  <si>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</si>
  <si>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</si>
  <si>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</si>
  <si>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</si>
  <si>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</si>
  <si>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</si>
  <si>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</si>
  <si>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</si>
  <si>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</si>
  <si>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</si>
  <si>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</si>
  <si>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</si>
  <si>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</si>
  <si>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</si>
  <si>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</si>
  <si>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</si>
  <si>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</si>
  <si>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</si>
  <si>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</si>
  <si>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</si>
  <si>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</si>
  <si>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</si>
  <si>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</si>
  <si>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</si>
  <si>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</si>
  <si>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</si>
  <si>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</si>
  <si>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</si>
  <si>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</si>
  <si>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</si>
  <si>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</si>
  <si>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</si>
  <si>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</si>
  <si>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</si>
  <si>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</si>
  <si>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</si>
  <si>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</si>
  <si>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</si>
  <si>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</si>
  <si>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</si>
  <si>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</si>
  <si>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</si>
  <si>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</si>
  <si>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</si>
  <si>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</si>
  <si>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</si>
  <si>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</si>
  <si>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</si>
  <si>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</si>
  <si>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</si>
  <si>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</si>
  <si>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</si>
  <si>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</si>
  <si>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</si>
  <si>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</si>
  <si>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</si>
  <si>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</si>
  <si>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</si>
  <si>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</si>
  <si>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</si>
  <si>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</si>
  <si>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</si>
  <si>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</si>
  <si>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</si>
  <si>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</si>
  <si>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</si>
  <si>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</si>
  <si>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</si>
  <si>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</si>
  <si>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</si>
  <si>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</si>
  <si>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</si>
  <si>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</si>
  <si>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</si>
  <si>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</si>
  <si>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</si>
  <si>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</si>
  <si>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</si>
  <si>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</si>
  <si>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</si>
  <si>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</si>
  <si>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</si>
  <si>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</si>
  <si>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</si>
  <si>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</si>
  <si>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</si>
  <si>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</si>
  <si>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</si>
  <si>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</si>
  <si>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</si>
  <si>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</si>
  <si>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</si>
  <si>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</si>
  <si>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</si>
  <si>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</si>
  <si>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</si>
  <si>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</si>
  <si>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</si>
  <si>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</si>
  <si>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</si>
  <si>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</si>
  <si>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</si>
  <si>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</si>
  <si>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</si>
  <si>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</si>
  <si>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</si>
  <si>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</si>
  <si>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</si>
  <si>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</si>
  <si>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</si>
  <si>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</si>
  <si>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</si>
  <si>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</si>
  <si>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</si>
  <si>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</si>
  <si>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</si>
  <si>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</si>
  <si>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</si>
  <si>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</si>
  <si>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</si>
  <si>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</si>
  <si>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</si>
  <si>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</si>
  <si>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</si>
  <si>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</si>
  <si>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</si>
  <si>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</si>
  <si>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</si>
  <si>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</si>
  <si>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</si>
  <si>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</si>
  <si>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</si>
  <si>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</si>
  <si>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</si>
  <si>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</si>
  <si>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</si>
  <si>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</si>
  <si>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</si>
  <si>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</si>
  <si>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</si>
  <si>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</si>
  <si>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</si>
  <si>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</si>
  <si>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</si>
  <si>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</si>
  <si>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</si>
  <si>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</si>
  <si>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</si>
  <si>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</si>
  <si>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</si>
  <si>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</si>
  <si>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</si>
  <si>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</si>
  <si>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</si>
  <si>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</si>
  <si>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</si>
  <si>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</si>
  <si>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</si>
  <si>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</si>
  <si>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</si>
  <si>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</si>
  <si>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</si>
  <si>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</si>
  <si>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</si>
  <si>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</si>
  <si>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</si>
  <si>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</si>
  <si>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</si>
  <si>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</si>
  <si>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</si>
  <si>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</si>
  <si>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</si>
  <si>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</si>
  <si>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</si>
  <si>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</si>
  <si>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</si>
  <si>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</si>
  <si>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</si>
  <si>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</si>
  <si>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</si>
  <si>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</si>
  <si>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</si>
  <si>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</si>
  <si>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</si>
  <si>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</si>
  <si>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</si>
  <si>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</si>
  <si>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</si>
  <si>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</si>
  <si>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</si>
  <si>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</si>
  <si>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</si>
  <si>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</si>
  <si>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</si>
  <si>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</si>
  <si>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</si>
  <si>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</si>
  <si>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</si>
  <si>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</si>
  <si>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</si>
  <si>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</si>
  <si>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</si>
  <si>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</si>
  <si>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</si>
  <si>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</si>
  <si>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</si>
  <si>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</si>
  <si>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</si>
  <si>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</si>
  <si>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</si>
  <si>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</si>
  <si>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</si>
  <si>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</si>
  <si>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</si>
  <si>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</si>
  <si>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</si>
  <si>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</si>
  <si>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</si>
  <si>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</si>
  <si>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</si>
  <si>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</si>
  <si>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</si>
  <si>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</si>
  <si>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</si>
  <si>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</si>
  <si>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</si>
  <si>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</si>
  <si>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</si>
  <si>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</si>
  <si>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</si>
  <si>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</si>
  <si>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</si>
  <si>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</si>
  <si>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</si>
  <si>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</si>
  <si>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</si>
  <si>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</si>
  <si>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</si>
  <si>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</si>
  <si>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</si>
  <si>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</si>
  <si>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</si>
  <si>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</si>
  <si>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</si>
  <si>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</si>
  <si>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</si>
  <si>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</si>
  <si>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</si>
  <si>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</si>
  <si>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</si>
  <si>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</si>
  <si>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</si>
  <si>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</si>
  <si>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</si>
  <si>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</si>
  <si>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</si>
  <si>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</si>
  <si>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</si>
  <si>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</si>
  <si>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</si>
  <si>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</si>
  <si>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</si>
  <si>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</si>
  <si>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</si>
  <si>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</si>
  <si>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</si>
  <si>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</si>
  <si>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</si>
  <si>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</si>
  <si>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</si>
  <si>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</si>
  <si>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</si>
  <si>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</si>
  <si>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</si>
  <si>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</si>
  <si>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</si>
  <si>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</si>
  <si>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</si>
  <si>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</si>
  <si>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</si>
  <si>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</si>
  <si>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</si>
  <si>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</si>
  <si>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</si>
  <si>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</si>
  <si>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</si>
  <si>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</si>
  <si>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</si>
  <si>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</si>
  <si>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</si>
  <si>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</si>
  <si>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</si>
  <si>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</si>
  <si>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</si>
  <si>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</si>
  <si>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</si>
  <si>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</si>
  <si>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</si>
  <si>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</si>
  <si>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</si>
  <si>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</si>
  <si>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</si>
  <si>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</si>
  <si>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</si>
  <si>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</si>
  <si>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</si>
  <si>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</si>
  <si>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</si>
  <si>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</si>
  <si>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</si>
  <si>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</si>
  <si>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</si>
  <si>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</si>
  <si>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</si>
  <si>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</si>
  <si>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</si>
  <si>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</si>
  <si>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</si>
  <si>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</si>
  <si>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</si>
  <si>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</si>
  <si>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</si>
  <si>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</si>
  <si>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</si>
  <si>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</si>
  <si>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</si>
  <si>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</si>
  <si>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</si>
  <si>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</si>
  <si>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</si>
  <si>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</si>
  <si>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</si>
  <si>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</si>
  <si>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</si>
  <si>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</si>
  <si>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</si>
  <si>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</si>
  <si>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</si>
  <si>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</si>
  <si>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</si>
  <si>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</si>
  <si>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</si>
  <si>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</si>
  <si>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</si>
  <si>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</si>
  <si>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</si>
  <si>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</si>
  <si>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</si>
  <si>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</si>
  <si>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</si>
  <si>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</si>
  <si>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</si>
  <si>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</si>
  <si>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</si>
  <si>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</si>
  <si>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</si>
  <si>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</si>
  <si>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</si>
  <si>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</si>
  <si>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</si>
  <si>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</si>
  <si>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</si>
  <si>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</si>
  <si>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</si>
  <si>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</si>
  <si>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</si>
  <si>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</si>
  <si>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</si>
  <si>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</si>
  <si>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</si>
  <si>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</si>
  <si>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</si>
  <si>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</si>
  <si>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</si>
  <si>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</si>
  <si>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</si>
  <si>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</si>
  <si>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</si>
  <si>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</si>
  <si>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</si>
  <si>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</si>
  <si>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</si>
  <si>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</si>
  <si>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</si>
  <si>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</si>
  <si>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</si>
  <si>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</si>
  <si>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</si>
  <si>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</si>
  <si>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</si>
  <si>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</si>
  <si>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</si>
  <si>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</si>
  <si>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</si>
  <si>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</si>
  <si>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</si>
  <si>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</si>
  <si>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</si>
  <si>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</si>
  <si>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</si>
  <si>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</si>
  <si>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</si>
  <si>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</si>
  <si>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</si>
  <si>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</si>
  <si>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</si>
  <si>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</si>
  <si>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</si>
  <si>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</si>
  <si>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</si>
  <si>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</si>
  <si>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</si>
  <si>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</si>
  <si>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</si>
  <si>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</si>
  <si>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</si>
  <si>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</si>
  <si>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</si>
  <si>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</si>
  <si>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</si>
  <si>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</si>
  <si>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</si>
  <si>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</si>
  <si>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</si>
  <si>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</si>
  <si>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</si>
  <si>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</si>
  <si>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</si>
  <si>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</si>
  <si>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</si>
  <si>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</si>
  <si>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</si>
  <si>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</si>
  <si>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</si>
  <si>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</si>
  <si>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</si>
  <si>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</si>
  <si>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</si>
  <si>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</si>
  <si>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</si>
  <si>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</si>
  <si>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</si>
  <si>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</si>
  <si>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</si>
  <si>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</si>
  <si>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</si>
  <si>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</si>
  <si>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</si>
  <si>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</si>
  <si>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</si>
  <si>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</si>
  <si>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</si>
  <si>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</si>
  <si>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</si>
  <si>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</si>
  <si>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</si>
  <si>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</si>
  <si>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</si>
  <si>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</si>
  <si>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</si>
  <si>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</si>
  <si>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</si>
  <si>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</si>
  <si>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</si>
  <si>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</si>
  <si>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</si>
  <si>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</si>
  <si>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</si>
  <si>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</si>
  <si>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</si>
  <si>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</si>
  <si>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</si>
  <si>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</si>
  <si>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</si>
  <si>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</si>
  <si>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</si>
  <si>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</si>
  <si>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</si>
  <si>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</si>
  <si>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</si>
  <si>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</si>
  <si>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</si>
  <si>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</si>
  <si>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</si>
  <si>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</si>
  <si>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</si>
  <si>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</si>
  <si>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</si>
  <si>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</si>
  <si>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</si>
  <si>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</si>
  <si>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</si>
  <si>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</si>
  <si>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</si>
  <si>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</si>
  <si>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</si>
  <si>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</si>
  <si>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</si>
  <si>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</si>
  <si>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</si>
  <si>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</si>
  <si>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</si>
  <si>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</si>
  <si>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</si>
  <si>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</si>
  <si>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</si>
  <si>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</si>
  <si>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</si>
  <si>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</si>
  <si>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</si>
  <si>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</si>
  <si>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</si>
  <si>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</si>
  <si>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</si>
  <si>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</si>
  <si>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</si>
  <si>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</si>
  <si>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</si>
  <si>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</si>
  <si>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</si>
  <si>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</si>
  <si>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</si>
  <si>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</si>
  <si>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</si>
  <si>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</si>
  <si>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</si>
  <si>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</si>
  <si>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</si>
  <si>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</si>
  <si>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</si>
  <si>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</si>
  <si>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</si>
  <si>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</si>
  <si>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</si>
  <si>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</si>
  <si>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</si>
  <si>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</si>
  <si>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</si>
  <si>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</si>
  <si>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</si>
  <si>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</si>
  <si>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</si>
  <si>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</si>
  <si>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</si>
  <si>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</si>
  <si>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</si>
  <si>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</si>
  <si>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</si>
  <si>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</si>
  <si>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</si>
  <si>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</si>
  <si>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</si>
  <si>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</si>
  <si>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</si>
  <si>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</si>
  <si>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</si>
  <si>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</si>
  <si>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</si>
  <si>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</si>
  <si>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</si>
  <si>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</si>
  <si>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</si>
  <si>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</si>
  <si>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</si>
  <si>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</si>
  <si>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</si>
  <si>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</si>
  <si>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</si>
  <si>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</si>
  <si>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</si>
  <si>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</si>
  <si>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</si>
  <si>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</si>
  <si>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</si>
  <si>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</si>
  <si>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</si>
  <si>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</si>
  <si>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</si>
  <si>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</si>
  <si>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</si>
  <si>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</si>
  <si>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</si>
  <si>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</si>
  <si>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</si>
  <si>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</si>
  <si>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</si>
  <si>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</si>
  <si>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</si>
  <si>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</si>
  <si>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</si>
  <si>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</si>
  <si>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</si>
  <si>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</si>
  <si>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</si>
  <si>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</si>
  <si>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</si>
  <si>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</si>
  <si>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</si>
  <si>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</si>
  <si>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</si>
  <si>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</si>
  <si>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</si>
  <si>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</si>
  <si>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</si>
  <si>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</si>
  <si>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</si>
  <si>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</si>
  <si>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</si>
  <si>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</si>
  <si>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</si>
  <si>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</si>
  <si>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</si>
  <si>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</si>
  <si>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</si>
  <si>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</si>
  <si>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</si>
  <si>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</si>
  <si>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</si>
  <si>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</si>
  <si>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</si>
  <si>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</si>
  <si>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</si>
  <si>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</si>
  <si>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</si>
  <si>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</si>
  <si>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</si>
  <si>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</si>
  <si>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</si>
  <si>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</si>
  <si>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</si>
  <si>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</si>
  <si>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</si>
  <si>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</si>
  <si>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</si>
  <si>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</si>
  <si>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</si>
  <si>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</si>
  <si>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</si>
  <si>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</si>
  <si>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</si>
  <si>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</si>
  <si>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</si>
  <si>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</si>
  <si>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</si>
  <si>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</si>
  <si>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</si>
  <si>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</si>
  <si>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</si>
  <si>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</si>
  <si>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</si>
  <si>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</si>
  <si>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</si>
  <si>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</si>
  <si>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</si>
  <si>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</si>
  <si>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</si>
  <si>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</si>
  <si>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</si>
  <si>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</si>
  <si>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</si>
  <si>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</si>
  <si>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</si>
  <si>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</si>
  <si>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</si>
  <si>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</si>
  <si>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</si>
  <si>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</si>
  <si>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</si>
  <si>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</si>
  <si>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</si>
  <si>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</si>
  <si>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</si>
  <si>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</si>
  <si>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</si>
  <si>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</si>
  <si>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</si>
  <si>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</si>
  <si>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</si>
  <si>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</si>
  <si>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</si>
  <si>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</si>
  <si>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</si>
  <si>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</si>
  <si>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</si>
  <si>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</si>
  <si>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</si>
  <si>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</si>
  <si>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</si>
  <si>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</si>
  <si>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</si>
  <si>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</si>
  <si>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</si>
  <si>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</si>
  <si>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</si>
  <si>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</si>
  <si>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</si>
  <si>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</si>
  <si>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</si>
  <si>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</si>
  <si>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</si>
  <si>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</si>
  <si>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</si>
  <si>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</si>
  <si>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</si>
  <si>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</si>
  <si>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</si>
  <si>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</si>
  <si>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</si>
  <si>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</si>
  <si>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</si>
  <si>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</si>
  <si>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</si>
  <si>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</si>
  <si>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</si>
  <si>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</si>
  <si>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</si>
  <si>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</si>
  <si>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</si>
  <si>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</si>
  <si>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</si>
  <si>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</si>
  <si>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</si>
  <si>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</si>
  <si>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</si>
  <si>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</si>
  <si>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</si>
  <si>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</si>
  <si>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</si>
  <si>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</si>
  <si>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</si>
  <si>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</si>
  <si>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</si>
  <si>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</si>
  <si>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</si>
  <si>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</si>
  <si>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</si>
  <si>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</si>
  <si>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</si>
  <si>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</si>
  <si>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</si>
  <si>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</si>
  <si>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</si>
  <si>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</si>
  <si>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</si>
  <si>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</si>
  <si>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</si>
  <si>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</si>
  <si>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</si>
  <si>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</si>
  <si>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</si>
  <si>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</si>
  <si>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</si>
  <si>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</si>
  <si>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</si>
  <si>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</si>
  <si>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</si>
  <si>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</si>
  <si>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</si>
  <si>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</si>
  <si>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</si>
  <si>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</si>
  <si>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</si>
  <si>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</si>
  <si>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</si>
  <si>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</si>
  <si>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</si>
  <si>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</si>
  <si>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</si>
  <si>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</si>
  <si>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</si>
  <si>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</si>
  <si>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</si>
  <si>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</si>
  <si>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</si>
  <si>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</si>
  <si>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</si>
  <si>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</si>
  <si>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</si>
  <si>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</si>
  <si>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</si>
  <si>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</si>
  <si>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</si>
  <si>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</si>
  <si>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</si>
  <si>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</si>
  <si>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</si>
  <si>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</si>
  <si>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</si>
  <si>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</si>
  <si>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</si>
  <si>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</si>
  <si>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</si>
  <si>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</si>
  <si>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</si>
  <si>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</si>
  <si>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</si>
  <si>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</si>
  <si>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</si>
  <si>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</si>
  <si>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</si>
  <si>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</si>
  <si>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</si>
  <si>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</si>
  <si>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</si>
  <si>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</si>
  <si>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</si>
  <si>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</si>
  <si>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</si>
  <si>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</si>
  <si>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</si>
  <si>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</si>
  <si>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</si>
  <si>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</si>
  <si>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</si>
  <si>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</si>
  <si>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</si>
  <si>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</si>
  <si>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</si>
  <si>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</si>
  <si>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</si>
  <si>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</si>
  <si>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</si>
  <si>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</si>
  <si>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</si>
  <si>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</si>
  <si>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</si>
  <si>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</si>
  <si>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</si>
  <si>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</si>
  <si>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</si>
  <si>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</si>
  <si>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</si>
  <si>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</si>
  <si>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</si>
  <si>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</si>
  <si>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</si>
  <si>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</si>
  <si>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</si>
  <si>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</si>
  <si>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</si>
  <si>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</si>
  <si>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</si>
  <si>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</si>
  <si>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</si>
  <si>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</si>
  <si>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</si>
  <si>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</si>
  <si>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</si>
  <si>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</si>
  <si>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</si>
  <si>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</si>
  <si>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</si>
  <si>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</si>
  <si>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</si>
  <si>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</si>
  <si>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</si>
  <si>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</si>
  <si>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</si>
  <si>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</si>
  <si>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</si>
  <si>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</si>
  <si>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</si>
  <si>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</si>
  <si>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</si>
  <si>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</si>
  <si>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</si>
  <si>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</si>
  <si>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</si>
  <si>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</si>
  <si>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</si>
  <si>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</si>
  <si>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</si>
  <si>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</si>
  <si>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</si>
  <si>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</si>
  <si>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</si>
  <si>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</si>
  <si>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</si>
  <si>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</si>
  <si>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</si>
  <si>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</si>
  <si>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</si>
  <si>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</si>
  <si>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</si>
  <si>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</si>
  <si>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</si>
  <si>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</si>
  <si>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</si>
  <si>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</si>
  <si>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</si>
  <si>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</si>
  <si>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</si>
  <si>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</si>
  <si>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</si>
  <si>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</si>
  <si>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</si>
  <si>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</si>
  <si>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</si>
  <si>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</si>
  <si>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</si>
  <si>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</si>
  <si>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</si>
  <si>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</si>
  <si>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</si>
  <si>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</si>
  <si>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</si>
  <si>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</si>
  <si>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</si>
  <si>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</si>
  <si>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</si>
  <si>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</si>
  <si>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</si>
  <si>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</si>
  <si>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</si>
  <si>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</si>
  <si>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</si>
  <si>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</si>
  <si>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</si>
  <si>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</si>
  <si>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</si>
  <si>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</si>
  <si>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</si>
  <si>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</si>
  <si>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</si>
  <si>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</si>
  <si>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</si>
  <si>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</si>
  <si>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</si>
  <si>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</si>
  <si>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</si>
  <si>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</si>
  <si>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</si>
  <si>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</si>
  <si>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</si>
  <si>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</si>
  <si>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</si>
  <si>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</si>
  <si>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</si>
  <si>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</si>
  <si>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</si>
  <si>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</si>
  <si>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</si>
  <si>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</si>
  <si>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</si>
  <si>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</si>
  <si>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</si>
  <si>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</si>
  <si>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</si>
  <si>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</si>
  <si>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</si>
  <si>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</si>
  <si>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</si>
  <si>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</si>
  <si>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</si>
  <si>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</si>
  <si>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</si>
  <si>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</si>
  <si>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</si>
  <si>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</si>
  <si>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</si>
  <si>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</si>
  <si>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</si>
  <si>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</si>
  <si>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</si>
  <si>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</si>
  <si>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</si>
  <si>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</si>
  <si>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</si>
  <si>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</si>
  <si>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</si>
  <si>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</si>
  <si>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</si>
  <si>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</si>
  <si>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</si>
  <si>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</si>
  <si>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</si>
  <si>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</si>
  <si>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</si>
  <si>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</si>
  <si>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</si>
  <si>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</si>
  <si>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</si>
  <si>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</si>
  <si>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</si>
  <si>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</si>
  <si>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</si>
  <si>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</si>
  <si>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</si>
  <si>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</si>
  <si>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</si>
  <si>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</si>
  <si>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</si>
  <si>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</si>
  <si>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</si>
  <si>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</si>
  <si>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</si>
  <si>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</si>
  <si>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</si>
  <si>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</si>
  <si>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</si>
  <si>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</si>
  <si>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</si>
  <si>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</si>
  <si>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</si>
  <si>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</si>
  <si>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</si>
  <si>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</si>
  <si>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</si>
  <si>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</si>
  <si>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</si>
  <si>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</si>
  <si>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</si>
  <si>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</si>
  <si>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</si>
  <si>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</si>
  <si>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</si>
  <si>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</si>
  <si>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</si>
  <si>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</si>
  <si>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</si>
  <si>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</si>
  <si>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</si>
  <si>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</si>
  <si>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</si>
  <si>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</si>
  <si>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</si>
  <si>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</si>
  <si>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</si>
  <si>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</si>
  <si>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</si>
  <si>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</si>
  <si>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</si>
  <si>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</si>
  <si>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</si>
  <si>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</si>
  <si>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</si>
  <si>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</si>
  <si>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</si>
  <si>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</si>
  <si>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</si>
  <si>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</si>
  <si>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</si>
  <si>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</si>
  <si>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</si>
  <si>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</si>
  <si>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</si>
  <si>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</si>
  <si>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</si>
  <si>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</si>
  <si>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</si>
  <si>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</si>
  <si>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</si>
  <si>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</si>
  <si>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</si>
  <si>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</si>
  <si>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</si>
  <si>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</si>
  <si>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</si>
  <si>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</si>
  <si>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</si>
  <si>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</si>
  <si>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</si>
  <si>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</si>
  <si>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</si>
  <si>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</si>
  <si>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</si>
  <si>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</si>
  <si>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</si>
  <si>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</si>
  <si>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</si>
  <si>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</si>
  <si>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</si>
  <si>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</si>
  <si>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</si>
  <si>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</si>
  <si>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</si>
  <si>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</si>
  <si>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</si>
  <si>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</si>
  <si>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</si>
  <si>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</si>
  <si>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</si>
  <si>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</si>
  <si>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</si>
  <si>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</si>
  <si>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</si>
  <si>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</si>
  <si>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</si>
  <si>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</si>
  <si>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</si>
  <si>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</si>
  <si>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</si>
  <si>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</si>
  <si>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</si>
  <si>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</si>
  <si>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</si>
  <si>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</si>
  <si>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</si>
  <si>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</si>
  <si>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</si>
  <si>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</si>
  <si>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</si>
  <si>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</si>
  <si>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</si>
  <si>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</si>
  <si>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</si>
  <si>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</si>
  <si>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</si>
  <si>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</si>
  <si>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</si>
  <si>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</si>
  <si>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</si>
  <si>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</si>
  <si>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</si>
  <si>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</si>
  <si>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</si>
  <si>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</si>
  <si>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</si>
  <si>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</si>
  <si>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</si>
  <si>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</si>
  <si>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</si>
  <si>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</si>
  <si>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</si>
  <si>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</si>
  <si>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</si>
  <si>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</si>
  <si>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</si>
  <si>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</si>
  <si>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</si>
  <si>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</si>
  <si>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</si>
  <si>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</si>
  <si>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</si>
  <si>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</si>
  <si>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</si>
  <si>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</si>
  <si>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</si>
  <si>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</si>
  <si>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</si>
  <si>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</si>
  <si>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</si>
  <si>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</si>
  <si>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</si>
  <si>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</si>
  <si>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</si>
  <si>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</si>
  <si>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</si>
  <si>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</si>
  <si>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</si>
  <si>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</si>
  <si>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</si>
  <si>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</si>
  <si>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</si>
  <si>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</si>
  <si>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</si>
  <si>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</si>
  <si>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</si>
  <si>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</si>
  <si>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</si>
  <si>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</si>
  <si>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</si>
  <si>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</si>
  <si>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</si>
  <si>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</si>
  <si>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</si>
  <si>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</si>
  <si>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</si>
  <si>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</si>
  <si>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</si>
  <si>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</si>
  <si>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</si>
  <si>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</si>
  <si>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</si>
  <si>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</si>
  <si>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</si>
  <si>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</si>
  <si>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</si>
  <si>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</si>
  <si>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</si>
  <si>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</si>
  <si>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</si>
  <si>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</si>
  <si>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</si>
  <si>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</si>
  <si>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</si>
  <si>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</si>
  <si>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</si>
  <si>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</si>
  <si>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</si>
  <si>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</si>
  <si>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</si>
  <si>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</si>
  <si>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</si>
  <si>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</si>
  <si>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</si>
  <si>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</si>
  <si>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</si>
  <si>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</si>
  <si>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</si>
  <si>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</si>
  <si>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</si>
  <si>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</si>
  <si>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</si>
  <si>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</si>
  <si>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</si>
  <si>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</si>
  <si>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</si>
  <si>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</si>
  <si>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</si>
  <si>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</si>
  <si>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</si>
  <si>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</si>
  <si>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</si>
  <si>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</si>
  <si>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</si>
  <si>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</si>
  <si>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</si>
  <si>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</si>
  <si>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</si>
  <si>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</si>
  <si>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</si>
  <si>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</si>
  <si>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</si>
  <si>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</si>
  <si>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</si>
  <si>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</si>
  <si>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</si>
  <si>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</si>
  <si>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</si>
  <si>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</si>
  <si>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</si>
  <si>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</si>
  <si>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</si>
  <si>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</si>
  <si>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</si>
  <si>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</si>
  <si>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</si>
  <si>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</si>
  <si>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</si>
  <si>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</si>
  <si>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</si>
  <si>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</si>
  <si>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</si>
  <si>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</si>
  <si>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</si>
  <si>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</si>
  <si>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</si>
  <si>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</si>
  <si>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</si>
  <si>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</si>
  <si>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</si>
  <si>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</si>
  <si>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</si>
  <si>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</si>
  <si>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</si>
  <si>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</si>
  <si>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</si>
  <si>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</si>
  <si>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</si>
  <si>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</si>
  <si>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</si>
  <si>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</si>
  <si>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</si>
  <si>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</si>
  <si>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</si>
  <si>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</si>
  <si>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</si>
  <si>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</si>
  <si>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</si>
  <si>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</si>
  <si>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</si>
  <si>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</si>
  <si>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</si>
  <si>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</si>
  <si>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</si>
  <si>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</si>
  <si>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</si>
  <si>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</si>
  <si>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</si>
  <si>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</si>
  <si>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</si>
  <si>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</si>
  <si>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</si>
  <si>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</si>
  <si>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</si>
  <si>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</si>
  <si>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</si>
  <si>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</si>
  <si>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</si>
  <si>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</si>
  <si>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</si>
  <si>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</si>
  <si>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</si>
  <si>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</si>
  <si>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</si>
  <si>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</si>
  <si>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</si>
  <si>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</si>
  <si>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</si>
  <si>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</si>
  <si>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</si>
  <si>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</si>
  <si>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</si>
  <si>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</si>
  <si>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</si>
  <si>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</si>
  <si>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</si>
  <si>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</si>
  <si>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</si>
  <si>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</si>
  <si>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</si>
  <si>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</si>
  <si>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</si>
  <si>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</si>
  <si>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</si>
  <si>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</si>
  <si>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</si>
  <si>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</si>
  <si>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</si>
  <si>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</si>
  <si>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</si>
  <si>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</si>
  <si>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</si>
  <si>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</si>
  <si>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</si>
  <si>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</si>
  <si>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</si>
  <si>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</si>
  <si>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</si>
  <si>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</si>
  <si>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</si>
  <si>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</si>
  <si>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</si>
  <si>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</si>
  <si>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</si>
  <si>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</si>
  <si>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</si>
  <si>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</si>
  <si>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</si>
  <si>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</si>
  <si>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</si>
  <si>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</si>
  <si>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</si>
  <si>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</si>
  <si>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</si>
  <si>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</si>
  <si>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</si>
  <si>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</si>
  <si>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</si>
  <si>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</si>
  <si>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</si>
  <si>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</si>
  <si>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</si>
  <si>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</si>
  <si>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</si>
  <si>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</si>
  <si>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</si>
  <si>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</si>
  <si>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</si>
  <si>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</si>
  <si>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</si>
  <si>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</si>
  <si>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</si>
  <si>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</si>
  <si>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</si>
  <si>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</si>
  <si>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</si>
  <si>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</si>
  <si>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</si>
  <si>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</si>
  <si>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</si>
  <si>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</si>
  <si>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</si>
  <si>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</si>
  <si>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</si>
  <si>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</si>
  <si>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</si>
  <si>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</si>
  <si>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</si>
  <si>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</si>
  <si>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</si>
  <si>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</si>
  <si>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</si>
  <si>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</si>
  <si>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</si>
  <si>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</si>
  <si>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</si>
  <si>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</si>
  <si>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</si>
  <si>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</si>
  <si>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</si>
  <si>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</si>
  <si>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</si>
  <si>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</si>
  <si>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</si>
  <si>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</si>
  <si>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</si>
  <si>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</si>
  <si>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</si>
  <si>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</si>
  <si>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</si>
  <si>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</si>
  <si>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</si>
  <si>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</si>
  <si>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</si>
  <si>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</si>
  <si>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</si>
  <si>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</si>
  <si>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</si>
  <si>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</si>
  <si>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</si>
  <si>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</si>
  <si>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</si>
  <si>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</si>
  <si>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</si>
  <si>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</si>
  <si>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</si>
  <si>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</si>
  <si>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</si>
  <si>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</si>
  <si>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</si>
  <si>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</si>
  <si>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</si>
  <si>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</si>
  <si>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</si>
  <si>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</si>
  <si>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</si>
  <si>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</si>
  <si>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</si>
  <si>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</si>
  <si>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</si>
  <si>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</si>
  <si>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</si>
  <si>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</si>
  <si>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</si>
  <si>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</si>
  <si>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</si>
  <si>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</si>
  <si>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</si>
  <si>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</si>
  <si>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</si>
  <si>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</si>
  <si>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</si>
  <si>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</si>
  <si>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</si>
  <si>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</si>
  <si>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</si>
  <si>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</si>
  <si>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</si>
  <si>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</si>
  <si>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</si>
  <si>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</si>
  <si>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</si>
  <si>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</si>
  <si>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</si>
  <si>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</si>
  <si>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</si>
  <si>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</si>
  <si>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</si>
  <si>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</si>
  <si>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</si>
  <si>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</si>
  <si>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</si>
  <si>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</si>
  <si>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</si>
  <si>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</si>
  <si>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</si>
  <si>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</si>
  <si>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</si>
  <si>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</si>
  <si>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</si>
  <si>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</si>
  <si>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</si>
  <si>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</si>
  <si>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</si>
  <si>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</si>
  <si>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</si>
  <si>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</si>
  <si>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</si>
  <si>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</si>
  <si>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</si>
  <si>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</si>
  <si>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</si>
  <si>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</si>
  <si>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</si>
  <si>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</si>
  <si>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</si>
  <si>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</si>
  <si>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</si>
  <si>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</si>
  <si>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</si>
  <si>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</si>
  <si>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</si>
  <si>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</si>
  <si>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</si>
  <si>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</si>
  <si>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</si>
  <si>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</si>
  <si>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</si>
  <si>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</si>
  <si>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</si>
  <si>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</si>
  <si>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</si>
  <si>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</si>
  <si>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</si>
  <si>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</si>
  <si>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</si>
  <si>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</si>
  <si>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</si>
  <si>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</si>
  <si>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</si>
  <si>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</si>
  <si>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</si>
  <si>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</si>
  <si>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</si>
  <si>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</si>
  <si>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</si>
  <si>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</si>
  <si>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</si>
  <si>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</si>
  <si>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</si>
  <si>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</si>
  <si>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</si>
  <si>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</si>
  <si>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</si>
  <si>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</si>
  <si>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</si>
  <si>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</si>
  <si>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</si>
  <si>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</si>
  <si>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</si>
  <si>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</si>
  <si>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</si>
  <si>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</si>
  <si>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</si>
  <si>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</si>
  <si>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</si>
  <si>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</si>
  <si>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</si>
  <si>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</si>
  <si>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</si>
  <si>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</si>
  <si>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</si>
  <si>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</si>
  <si>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</si>
  <si>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</si>
  <si>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</si>
  <si>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</si>
  <si>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</si>
  <si>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</si>
  <si>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</si>
  <si>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</si>
  <si>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</si>
  <si>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</si>
  <si>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</si>
  <si>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</si>
  <si>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</si>
  <si>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</si>
  <si>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</si>
  <si>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</si>
  <si>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</si>
  <si>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</si>
  <si>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</si>
  <si>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</si>
  <si>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</si>
  <si>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</si>
  <si>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</si>
  <si>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</si>
  <si>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</si>
  <si>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</si>
  <si>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</si>
  <si>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</si>
  <si>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</si>
  <si>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</si>
  <si>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</si>
  <si>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</si>
  <si>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</si>
  <si>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</si>
  <si>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</si>
  <si>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</si>
  <si>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</si>
  <si>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</si>
  <si>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</si>
  <si>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</si>
  <si>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</si>
  <si>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</si>
  <si>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</si>
  <si>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</si>
  <si>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</si>
  <si>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</si>
  <si>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</si>
  <si>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</si>
  <si>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</si>
  <si>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</si>
  <si>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</si>
  <si>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</si>
  <si>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</si>
  <si>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</si>
  <si>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</si>
  <si>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</si>
  <si>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</si>
  <si>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</si>
  <si>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</si>
  <si>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</si>
  <si>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</si>
  <si>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</si>
  <si>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</si>
  <si>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</si>
  <si>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</si>
  <si>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</si>
  <si>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</si>
  <si>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</si>
  <si>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</si>
  <si>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</si>
  <si>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</si>
  <si>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</si>
  <si>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</si>
  <si>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</si>
  <si>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</si>
  <si>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</si>
  <si>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</si>
  <si>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</si>
  <si>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</si>
  <si>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</si>
  <si>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</si>
  <si>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</si>
  <si>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</si>
  <si>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</si>
  <si>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</si>
  <si>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</si>
  <si>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</si>
  <si>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</si>
  <si>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</si>
  <si>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</si>
  <si>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</si>
  <si>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</si>
  <si>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</si>
  <si>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</si>
  <si>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</si>
  <si>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</si>
  <si>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</si>
  <si>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</si>
  <si>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</si>
  <si>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</si>
  <si>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</si>
  <si>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</si>
  <si>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</si>
  <si>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</si>
  <si>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</si>
  <si>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</si>
  <si>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</si>
  <si>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</si>
  <si>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</si>
  <si>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</si>
  <si>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</si>
  <si>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</si>
  <si>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</si>
  <si>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</si>
  <si>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</si>
  <si>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</si>
  <si>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</si>
  <si>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</si>
  <si>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</si>
  <si>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</si>
  <si>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</si>
  <si>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</si>
  <si>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</si>
  <si>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</si>
  <si>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</si>
  <si>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</si>
  <si>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</si>
  <si>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</si>
  <si>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</si>
  <si>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</si>
  <si>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</si>
  <si>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</si>
  <si>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</si>
  <si>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</si>
  <si>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</si>
  <si>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</si>
  <si>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</si>
  <si>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</si>
  <si>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</si>
  <si>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</si>
  <si>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</si>
  <si>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</si>
  <si>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</si>
  <si>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</si>
  <si>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</si>
  <si>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</si>
  <si>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</si>
  <si>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</si>
  <si>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</si>
  <si>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</si>
  <si>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</si>
  <si>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</si>
  <si>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</si>
  <si>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</si>
  <si>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</si>
  <si>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</si>
  <si>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</si>
  <si>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</si>
  <si>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</si>
  <si>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</si>
  <si>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</si>
  <si>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</si>
  <si>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</si>
  <si>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</si>
  <si>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</si>
  <si>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</si>
  <si>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</si>
  <si>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</si>
  <si>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</si>
  <si>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</si>
  <si>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</si>
  <si>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</si>
  <si>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</si>
  <si>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</si>
  <si>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</si>
  <si>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</si>
  <si>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</si>
  <si>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</si>
  <si>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</si>
  <si>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</si>
  <si>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</si>
  <si>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</si>
  <si>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</si>
  <si>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</si>
  <si>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</si>
  <si>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</si>
  <si>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</si>
  <si>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</si>
  <si>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</si>
  <si>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</si>
  <si>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</si>
  <si>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</si>
  <si>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</si>
  <si>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</si>
  <si>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</si>
  <si>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</si>
  <si>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</si>
  <si>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</si>
  <si>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</si>
  <si>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</si>
  <si>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</si>
  <si>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</si>
  <si>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</si>
  <si>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</si>
  <si>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</si>
  <si>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</si>
  <si>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</si>
  <si>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</si>
  <si>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</si>
  <si>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</si>
  <si>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</si>
  <si>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</si>
  <si>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</si>
  <si>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</si>
  <si>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</si>
  <si>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</si>
  <si>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</si>
  <si>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</si>
  <si>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</si>
  <si>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</si>
  <si>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</si>
  <si>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</si>
  <si>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</si>
  <si>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</si>
  <si>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</si>
  <si>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</si>
  <si>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</si>
  <si>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</si>
  <si>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</si>
  <si>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</si>
  <si>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</si>
  <si>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</si>
  <si>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</si>
  <si>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</si>
  <si>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</si>
  <si>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</si>
  <si>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</si>
  <si>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</si>
  <si>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</si>
  <si>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</si>
  <si>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</si>
  <si>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</si>
  <si>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</si>
  <si>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</si>
  <si>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</si>
  <si>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</si>
  <si>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</si>
  <si>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</si>
  <si>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</si>
  <si>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</si>
  <si>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</si>
  <si>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</si>
  <si>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</si>
  <si>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</si>
  <si>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</si>
  <si>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</si>
  <si>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</si>
  <si>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</si>
  <si>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</si>
  <si>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</si>
  <si>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</si>
  <si>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</si>
  <si>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</si>
  <si>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</si>
  <si>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</si>
  <si>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</si>
  <si>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</si>
  <si>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</si>
  <si>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</si>
  <si>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</si>
  <si>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</si>
  <si>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</si>
  <si>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</si>
  <si>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</si>
  <si>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</si>
  <si>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</si>
  <si>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</si>
  <si>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</si>
  <si>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</si>
  <si>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</si>
  <si>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</si>
  <si>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</si>
  <si>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</si>
  <si>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</si>
  <si>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</si>
  <si>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</si>
  <si>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</si>
  <si>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</si>
  <si>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</si>
  <si>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</si>
  <si>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</si>
  <si>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</si>
  <si>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</si>
  <si>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</si>
  <si>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</si>
  <si>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</si>
  <si>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</si>
  <si>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</si>
  <si>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</si>
  <si>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</si>
  <si>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</si>
  <si>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</si>
  <si>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</si>
  <si>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</si>
  <si>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</si>
  <si>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</si>
  <si>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</si>
  <si>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</si>
  <si>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</si>
  <si>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</si>
  <si>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</si>
  <si>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</si>
  <si>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</si>
  <si>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</si>
  <si>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</si>
  <si>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</si>
  <si>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</si>
  <si>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</si>
  <si>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</si>
  <si>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</si>
  <si>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</si>
  <si>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</si>
  <si>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</si>
  <si>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</si>
  <si>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</si>
  <si>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</si>
  <si>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</si>
  <si>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</si>
  <si>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</si>
  <si>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</si>
  <si>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</si>
  <si>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</si>
  <si>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</si>
  <si>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</si>
  <si>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</si>
  <si>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</si>
  <si>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</si>
  <si>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</si>
  <si>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</si>
  <si>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</si>
  <si>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</si>
  <si>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</si>
  <si>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</si>
  <si>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</si>
  <si>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</si>
  <si>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</si>
  <si>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</si>
  <si>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</si>
  <si>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</si>
  <si>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</si>
  <si>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</si>
  <si>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</si>
  <si>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</si>
  <si>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</si>
  <si>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</si>
  <si>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</si>
  <si>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</si>
  <si>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</si>
  <si>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</si>
  <si>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</si>
  <si>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</si>
  <si>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</si>
  <si>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</si>
  <si>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</si>
  <si>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</si>
  <si>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</si>
  <si>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</si>
  <si>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</si>
  <si>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</si>
  <si>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</si>
  <si>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</si>
  <si>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</si>
  <si>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</si>
  <si>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</si>
  <si>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</si>
  <si>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</si>
  <si>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</si>
  <si>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</si>
  <si>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</si>
  <si>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</si>
  <si>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</si>
  <si>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</si>
  <si>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</si>
  <si>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</si>
  <si>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</si>
  <si>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</si>
  <si>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</si>
  <si>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</si>
  <si>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</si>
  <si>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</si>
  <si>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</si>
  <si>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</si>
  <si>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</si>
  <si>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</si>
  <si>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</si>
  <si>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</si>
  <si>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</si>
  <si>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</si>
  <si>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</si>
  <si>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</si>
  <si>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</si>
  <si>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</si>
  <si>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</si>
  <si>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</si>
  <si>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</si>
  <si>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</si>
  <si>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</si>
  <si>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</si>
  <si>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</si>
  <si>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</si>
  <si>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</si>
  <si>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</si>
  <si>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</si>
  <si>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</si>
  <si>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</si>
  <si>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</si>
  <si>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</si>
  <si>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</si>
  <si>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</si>
  <si>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</si>
  <si>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</si>
  <si>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</si>
  <si>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</si>
  <si>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</si>
  <si>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</si>
  <si>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</si>
  <si>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</si>
  <si>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</si>
  <si>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</si>
  <si>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</si>
  <si>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</si>
  <si>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</si>
  <si>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</si>
  <si>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</si>
  <si>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</si>
  <si>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</si>
  <si>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</si>
  <si>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</si>
  <si>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</si>
  <si>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</si>
  <si>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</si>
  <si>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</si>
  <si>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</si>
  <si>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</si>
  <si>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</si>
  <si>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</si>
  <si>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</si>
  <si>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</si>
  <si>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</si>
  <si>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</si>
  <si>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</si>
  <si>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</si>
  <si>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</si>
  <si>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</si>
  <si>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</si>
  <si>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</si>
  <si>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</si>
  <si>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</si>
  <si>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</si>
  <si>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</si>
  <si>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</si>
  <si>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</si>
  <si>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</si>
  <si>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</si>
  <si>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</si>
  <si>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</si>
  <si>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</si>
  <si>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</si>
  <si>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</si>
  <si>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</si>
  <si>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</si>
  <si>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</si>
  <si>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</si>
  <si>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</si>
  <si>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</si>
  <si>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</si>
  <si>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</si>
  <si>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</si>
  <si>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</si>
  <si>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</si>
  <si>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</si>
  <si>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</si>
  <si>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</si>
  <si>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</si>
  <si>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</si>
  <si>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</si>
  <si>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</si>
  <si>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</si>
  <si>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</si>
  <si>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</si>
  <si>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</si>
  <si>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</si>
  <si>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</si>
  <si>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</si>
  <si>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</si>
  <si>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</si>
  <si>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</si>
  <si>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</si>
  <si>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</si>
  <si>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</si>
  <si>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</si>
  <si>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</si>
  <si>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</si>
  <si>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</si>
  <si>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</si>
  <si>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</si>
  <si>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</si>
  <si>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</si>
  <si>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</si>
  <si>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</si>
  <si>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</si>
  <si>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</si>
  <si>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</si>
  <si>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</si>
  <si>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</si>
  <si>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</si>
  <si>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</si>
  <si>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</si>
  <si>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</si>
  <si>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</si>
  <si>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</si>
  <si>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</si>
  <si>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</si>
  <si>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</si>
  <si>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</si>
  <si>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</si>
  <si>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</si>
  <si>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</si>
  <si>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</si>
  <si>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</si>
  <si>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</si>
  <si>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</si>
  <si>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</si>
  <si>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</si>
  <si>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</si>
  <si>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</si>
  <si>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</si>
  <si>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</si>
  <si>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</si>
  <si>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</si>
  <si>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</si>
  <si>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</si>
  <si>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</si>
  <si>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</si>
  <si>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</si>
  <si>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</si>
  <si>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</si>
  <si>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</si>
  <si>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</si>
  <si>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</si>
  <si>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</si>
  <si>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</si>
  <si>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</si>
  <si>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</si>
  <si>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</si>
  <si>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</si>
  <si>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</si>
  <si>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</si>
  <si>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</si>
  <si>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</si>
  <si>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</si>
  <si>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</si>
  <si>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</si>
  <si>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</si>
  <si>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</si>
  <si>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</si>
  <si>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</si>
  <si>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</si>
  <si>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</si>
  <si>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</si>
  <si>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</si>
  <si>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</si>
  <si>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</si>
  <si>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</si>
  <si>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</si>
  <si>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</si>
  <si>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</si>
  <si>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</si>
  <si>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</si>
  <si>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</si>
  <si>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</si>
  <si>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</si>
  <si>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</si>
  <si>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</si>
  <si>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</si>
  <si>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</si>
  <si>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</si>
  <si>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</si>
  <si>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</si>
  <si>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</si>
  <si>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</si>
  <si>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</si>
  <si>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</si>
  <si>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</si>
  <si>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</si>
  <si>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</si>
  <si>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</si>
  <si>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</si>
  <si>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</si>
  <si>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</si>
  <si>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</si>
  <si>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</si>
  <si>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</si>
  <si>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</si>
  <si>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</si>
  <si>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</si>
  <si>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</si>
  <si>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</si>
  <si>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</si>
  <si>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</si>
  <si>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</si>
  <si>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</si>
  <si>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</si>
  <si>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</si>
  <si>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</si>
  <si>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</si>
  <si>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</si>
  <si>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</si>
  <si>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</si>
  <si>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</si>
  <si>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</si>
  <si>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</si>
  <si>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</si>
  <si>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</si>
  <si>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</si>
  <si>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</si>
  <si>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</si>
  <si>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</si>
  <si>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</si>
  <si>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</si>
  <si>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</si>
  <si>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</si>
  <si>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</si>
  <si>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</si>
  <si>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</si>
  <si>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</si>
  <si>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</si>
  <si>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</si>
  <si>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</si>
  <si>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</si>
  <si>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</si>
  <si>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</si>
  <si>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</si>
  <si>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</si>
  <si>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</si>
  <si>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</si>
  <si>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</si>
  <si>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</si>
  <si>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</si>
  <si>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</si>
  <si>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</si>
  <si>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</si>
  <si>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</si>
  <si>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</si>
  <si>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</si>
  <si>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</si>
  <si>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</si>
  <si>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</si>
  <si>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</si>
  <si>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</si>
  <si>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</si>
  <si>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</si>
  <si>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</si>
  <si>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</si>
  <si>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</si>
  <si>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</si>
  <si>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</si>
  <si>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</si>
  <si>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</si>
  <si>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</si>
  <si>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</si>
  <si>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</si>
  <si>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</si>
  <si>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</si>
  <si>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</si>
  <si>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</si>
  <si>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</si>
  <si>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</si>
  <si>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</si>
  <si>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</si>
  <si>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</si>
  <si>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</si>
  <si>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</si>
  <si>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</si>
  <si>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</si>
  <si>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</si>
  <si>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</si>
  <si>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</si>
  <si>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</si>
  <si>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</si>
  <si>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</si>
  <si>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</si>
  <si>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</si>
  <si>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</si>
  <si>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</si>
  <si>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</si>
  <si>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</si>
  <si>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</si>
  <si>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</si>
  <si>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</si>
  <si>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</si>
  <si>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</si>
  <si>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</si>
  <si>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</si>
  <si>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</si>
  <si>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</si>
  <si>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</si>
  <si>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</si>
  <si>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</si>
  <si>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</si>
  <si>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</si>
  <si>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</si>
  <si>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</si>
  <si>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</si>
  <si>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</si>
  <si>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</si>
  <si>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</si>
  <si>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</si>
  <si>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</si>
  <si>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</si>
  <si>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</si>
  <si>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</si>
  <si>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</si>
  <si>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</si>
  <si>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</si>
  <si>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</si>
  <si>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</si>
  <si>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</si>
  <si>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</si>
  <si>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</si>
  <si>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</si>
  <si>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</si>
  <si>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</si>
  <si>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</si>
  <si>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</si>
  <si>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</si>
  <si>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</si>
  <si>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</si>
  <si>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</si>
  <si>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</si>
  <si>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</si>
  <si>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</si>
  <si>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</si>
  <si>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</si>
  <si>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</si>
  <si>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</si>
  <si>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</si>
  <si>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</si>
  <si>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</si>
  <si>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</si>
  <si>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</si>
  <si>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</si>
  <si>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</si>
  <si>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</si>
  <si>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</si>
  <si>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</si>
  <si>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</si>
  <si>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</si>
  <si>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</si>
  <si>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</si>
  <si>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</si>
  <si>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</si>
  <si>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</si>
  <si>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</si>
  <si>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</si>
  <si>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</si>
  <si>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</si>
  <si>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</si>
  <si>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</si>
  <si>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</si>
  <si>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</si>
  <si>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</si>
  <si>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</si>
  <si>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</si>
  <si>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</si>
  <si>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</si>
  <si>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</si>
  <si>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</si>
  <si>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</si>
  <si>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</si>
  <si>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</si>
  <si>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</si>
  <si>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</si>
  <si>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</si>
  <si>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</si>
  <si>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</si>
  <si>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</si>
  <si>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</si>
  <si>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</si>
  <si>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</si>
  <si>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</si>
  <si>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</si>
  <si>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</si>
  <si>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</si>
  <si>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</si>
  <si>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</si>
  <si>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</si>
  <si>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</si>
  <si>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</si>
  <si>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</si>
  <si>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</si>
  <si>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</si>
  <si>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</si>
  <si>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</si>
  <si>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</si>
  <si>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</si>
  <si>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</si>
  <si>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</si>
  <si>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</si>
  <si>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</si>
  <si>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</si>
  <si>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</si>
  <si>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</si>
  <si>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</si>
  <si>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</si>
  <si>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</si>
  <si>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</si>
  <si>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</si>
  <si>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</si>
  <si>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</si>
  <si>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</si>
  <si>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</si>
  <si>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</si>
  <si>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</si>
  <si>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</si>
  <si>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</si>
  <si>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</si>
  <si>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</si>
  <si>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</si>
  <si>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</si>
  <si>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</si>
  <si>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</si>
  <si>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</si>
  <si>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</si>
  <si>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</si>
  <si>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</si>
  <si>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</si>
  <si>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</si>
  <si>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</si>
  <si>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</si>
  <si>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</si>
  <si>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</si>
  <si>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</si>
  <si>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</si>
  <si>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</si>
  <si>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</si>
  <si>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</si>
  <si>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</si>
  <si>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</si>
  <si>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</si>
  <si>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</si>
  <si>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</si>
  <si>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</si>
  <si>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</si>
  <si>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</si>
  <si>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</si>
  <si>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</si>
  <si>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</si>
  <si>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</si>
  <si>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</si>
  <si>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</si>
  <si>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</si>
  <si>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</si>
  <si>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</si>
  <si>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</si>
  <si>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</si>
  <si>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</si>
  <si>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</si>
  <si>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</si>
  <si>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</si>
  <si>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</si>
  <si>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</si>
  <si>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</si>
  <si>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</si>
  <si>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</si>
  <si>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</si>
  <si>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</si>
  <si>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</si>
  <si>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</si>
  <si>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</si>
  <si>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</si>
  <si>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</si>
  <si>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</si>
  <si>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</si>
  <si>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</si>
  <si>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</si>
  <si>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</si>
  <si>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</si>
  <si>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</si>
  <si>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</si>
  <si>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</si>
  <si>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</si>
  <si>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</si>
  <si>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</si>
  <si>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</si>
  <si>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</si>
  <si>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</si>
  <si>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</si>
  <si>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</si>
  <si>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</si>
  <si>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</si>
  <si>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</si>
  <si>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</si>
  <si>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</si>
  <si>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</si>
  <si>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</si>
  <si>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</si>
  <si>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</si>
  <si>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</si>
  <si>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</si>
  <si>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</si>
  <si>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</si>
  <si>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</si>
  <si>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</si>
  <si>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</si>
  <si>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</si>
  <si>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</si>
  <si>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</si>
  <si>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</si>
  <si>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</si>
  <si>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</si>
  <si>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</si>
  <si>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</si>
  <si>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</si>
  <si>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</si>
  <si>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</si>
  <si>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</si>
  <si>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</si>
  <si>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</si>
  <si>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</si>
  <si>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</si>
  <si>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</si>
  <si>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</si>
  <si>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</si>
  <si>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</si>
  <si>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</si>
  <si>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</si>
  <si>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</si>
  <si>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</si>
  <si>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</si>
  <si>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</si>
  <si>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</si>
  <si>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</si>
  <si>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</si>
  <si>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</si>
  <si>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</si>
  <si>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</si>
  <si>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</si>
  <si>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</si>
  <si>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</si>
  <si>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</si>
  <si>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</si>
  <si>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</si>
  <si>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</si>
  <si>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</si>
  <si>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</si>
  <si>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</si>
  <si>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</si>
  <si>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</si>
  <si>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</si>
  <si>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</si>
  <si>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</si>
  <si>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</si>
  <si>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</si>
  <si>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</si>
  <si>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</si>
  <si>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</si>
  <si>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</si>
  <si>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</si>
  <si>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</si>
  <si>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</si>
  <si>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</si>
  <si>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</si>
  <si>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</si>
  <si>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</si>
  <si>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</si>
  <si>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</si>
  <si>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</si>
  <si>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</si>
  <si>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</si>
  <si>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</si>
  <si>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</si>
  <si>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</si>
  <si>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</si>
  <si>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</si>
  <si>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</si>
  <si>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</si>
  <si>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</si>
  <si>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</si>
  <si>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</si>
  <si>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</si>
  <si>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</si>
  <si>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</si>
  <si>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</si>
  <si>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</si>
  <si>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</si>
  <si>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</si>
  <si>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</si>
  <si>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</si>
  <si>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</si>
  <si>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</si>
  <si>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</si>
  <si>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</si>
  <si>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</si>
  <si>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</si>
  <si>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</si>
  <si>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</si>
  <si>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</si>
  <si>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</si>
  <si>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</si>
  <si>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</si>
  <si>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</si>
  <si>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</si>
  <si>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</si>
  <si>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</si>
  <si>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</si>
  <si>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</si>
  <si>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</si>
  <si>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</si>
  <si>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</si>
  <si>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</si>
  <si>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</si>
  <si>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</si>
  <si>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</si>
  <si>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</si>
  <si>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</si>
  <si>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</si>
  <si>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</si>
  <si>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</si>
  <si>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</si>
  <si>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</si>
  <si>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</si>
  <si>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</si>
  <si>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</si>
  <si>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</si>
  <si>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</si>
  <si>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</si>
  <si>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</si>
  <si>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</si>
  <si>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</si>
  <si>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</si>
  <si>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</si>
  <si>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</si>
  <si>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</si>
  <si>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</si>
  <si>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</si>
  <si>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</si>
  <si>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</si>
  <si>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</si>
  <si>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</si>
  <si>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</si>
  <si>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</si>
  <si>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</si>
  <si>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</si>
  <si>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</si>
  <si>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</si>
  <si>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</si>
  <si>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</si>
  <si>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</si>
  <si>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</si>
  <si>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</si>
  <si>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</si>
  <si>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</si>
  <si>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</si>
  <si>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</si>
  <si>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</si>
  <si>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</si>
  <si>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</si>
  <si>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</si>
  <si>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</si>
  <si>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</si>
  <si>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</si>
  <si>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</si>
  <si>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</si>
  <si>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</si>
  <si>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</si>
  <si>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</si>
  <si>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</si>
  <si>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</si>
  <si>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</si>
  <si>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</si>
  <si>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</si>
  <si>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</si>
  <si>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</si>
  <si>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</si>
  <si>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</si>
  <si>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</si>
  <si>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</si>
  <si>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</si>
  <si>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</si>
  <si>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</si>
  <si>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</si>
  <si>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</si>
  <si>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</si>
  <si>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</si>
  <si>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</si>
  <si>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</si>
  <si>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</si>
  <si>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</si>
  <si>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</si>
  <si>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</si>
  <si>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</si>
  <si>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</si>
  <si>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</si>
  <si>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</si>
  <si>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</si>
  <si>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</si>
  <si>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</si>
  <si>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</si>
  <si>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</si>
  <si>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</si>
  <si>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</si>
  <si>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</si>
  <si>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</si>
  <si>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</si>
  <si>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</si>
  <si>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</si>
  <si>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</si>
  <si>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</si>
  <si>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</si>
  <si>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</si>
  <si>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</si>
  <si>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</si>
  <si>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</si>
  <si>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</si>
  <si>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</si>
  <si>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</si>
  <si>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</si>
  <si>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</si>
  <si>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</si>
  <si>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</si>
  <si>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</si>
  <si>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</si>
  <si>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</si>
  <si>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</si>
  <si>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</si>
  <si>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</si>
  <si>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</si>
  <si>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</si>
  <si>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</si>
  <si>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</si>
  <si>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</si>
  <si>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</si>
  <si>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</si>
  <si>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</si>
  <si>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</si>
  <si>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</si>
  <si>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</si>
  <si>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</si>
  <si>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</si>
  <si>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</si>
  <si>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</si>
  <si>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</si>
  <si>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</si>
  <si>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</si>
  <si>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</si>
  <si>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</si>
  <si>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</si>
  <si>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</si>
  <si>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</si>
  <si>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</si>
  <si>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</si>
  <si>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</si>
  <si>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</si>
  <si>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</si>
  <si>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</si>
  <si>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</si>
  <si>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</si>
  <si>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</si>
  <si>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</si>
  <si>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</si>
  <si>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</si>
  <si>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</si>
  <si>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</si>
  <si>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</si>
  <si>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</si>
  <si>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</si>
  <si>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</si>
  <si>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</si>
  <si>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</si>
  <si>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</si>
  <si>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</si>
  <si>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</si>
  <si>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</si>
  <si>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</si>
  <si>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</si>
  <si>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</si>
  <si>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</si>
  <si>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</si>
  <si>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</si>
  <si>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</si>
  <si>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</si>
  <si>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</si>
  <si>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</si>
  <si>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</si>
  <si>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</si>
  <si>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</si>
  <si>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</si>
  <si>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</si>
  <si>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</si>
  <si>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</si>
  <si>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</si>
  <si>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</si>
  <si>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</si>
  <si>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</si>
  <si>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</si>
  <si>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</si>
  <si>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</si>
  <si>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</si>
  <si>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</si>
  <si>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</si>
  <si>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</si>
  <si>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</si>
  <si>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</si>
  <si>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</si>
  <si>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</si>
  <si>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</si>
  <si>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</si>
  <si>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</si>
  <si>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</si>
  <si>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</si>
  <si>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</si>
  <si>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</si>
  <si>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</si>
  <si>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</si>
  <si>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</si>
  <si>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</si>
  <si>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</si>
  <si>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</si>
  <si>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</si>
  <si>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</si>
  <si>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</si>
  <si>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</si>
  <si>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</si>
  <si>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</si>
  <si>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</si>
  <si>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</si>
  <si>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</si>
  <si>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</si>
  <si>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</si>
  <si>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</si>
  <si>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</si>
  <si>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</si>
  <si>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</si>
  <si>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</si>
  <si>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</si>
  <si>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</si>
  <si>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</si>
  <si>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</si>
  <si>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</si>
  <si>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</si>
  <si>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</si>
  <si>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</si>
  <si>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</si>
  <si>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</si>
  <si>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</si>
  <si>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</si>
  <si>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</si>
  <si>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</si>
  <si>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</si>
  <si>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</si>
  <si>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</si>
  <si>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</si>
  <si>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</si>
  <si>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</si>
  <si>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</si>
  <si>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</si>
  <si>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</si>
  <si>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</si>
  <si>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</si>
  <si>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</si>
  <si>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</si>
  <si>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</si>
  <si>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</si>
  <si>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</si>
  <si>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</si>
  <si>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</si>
  <si>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</si>
  <si>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</si>
  <si>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</si>
  <si>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</si>
  <si>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</si>
  <si>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</si>
  <si>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</si>
  <si>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</si>
  <si>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</si>
  <si>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</si>
  <si>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</si>
  <si>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</si>
  <si>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</si>
  <si>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</si>
  <si>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</si>
  <si>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</si>
  <si>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</si>
  <si>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</si>
  <si>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</si>
  <si>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</si>
  <si>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</si>
  <si>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</si>
  <si>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</si>
  <si>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</si>
  <si>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</si>
  <si>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</si>
  <si>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</si>
  <si>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</si>
  <si>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</si>
  <si>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</si>
  <si>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</si>
  <si>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</si>
  <si>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</si>
  <si>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</si>
  <si>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</si>
  <si>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</si>
  <si>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</si>
  <si>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</si>
  <si>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</si>
  <si>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</si>
  <si>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</si>
  <si>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</si>
  <si>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</si>
  <si>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</si>
  <si>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</si>
  <si>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</si>
  <si>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</si>
  <si>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</si>
  <si>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</si>
  <si>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</si>
  <si>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</si>
  <si>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</si>
  <si>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</si>
  <si>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</si>
  <si>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</si>
  <si>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</si>
  <si>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</si>
  <si>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</si>
  <si>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</si>
  <si>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</si>
  <si>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</si>
  <si>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</si>
  <si>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</si>
  <si>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</si>
  <si>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</si>
  <si>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</si>
  <si>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</si>
  <si>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</si>
  <si>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</si>
  <si>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</si>
  <si>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</si>
  <si>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</si>
  <si>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</si>
  <si>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</si>
  <si>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</si>
  <si>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</si>
  <si>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</si>
  <si>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</si>
  <si>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</si>
  <si>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</si>
  <si>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</si>
  <si>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</si>
  <si>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</si>
  <si>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</si>
  <si>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</si>
  <si>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</si>
  <si>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</si>
  <si>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</si>
  <si>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</si>
  <si>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</si>
  <si>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</si>
  <si>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</si>
  <si>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</si>
  <si>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</si>
  <si>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</si>
  <si>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</si>
  <si>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</si>
  <si>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</si>
  <si>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</si>
  <si>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</si>
  <si>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</si>
  <si>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</si>
  <si>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</si>
  <si>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</si>
  <si>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</si>
  <si>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</si>
  <si>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</si>
  <si>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</si>
  <si>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</si>
  <si>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</si>
  <si>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</si>
  <si>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</si>
  <si>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</si>
  <si>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</si>
  <si>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</si>
  <si>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</si>
  <si>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</si>
  <si>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</si>
  <si>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</si>
  <si>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</si>
  <si>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</si>
  <si>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</si>
  <si>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</si>
  <si>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</si>
  <si>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</si>
  <si>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</si>
  <si>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</si>
  <si>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</si>
  <si>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</si>
  <si>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</si>
  <si>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</si>
  <si>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</si>
  <si>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</si>
  <si>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</si>
  <si>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</si>
  <si>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</si>
  <si>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</si>
  <si>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</si>
  <si>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</si>
  <si>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</si>
  <si>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</si>
  <si>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</si>
  <si>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</si>
  <si>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</si>
  <si>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</si>
  <si>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</si>
  <si>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</si>
  <si>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</si>
  <si>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</si>
  <si>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</si>
  <si>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</si>
  <si>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</si>
  <si>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</si>
  <si>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</si>
  <si>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</si>
  <si>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</si>
  <si>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</si>
  <si>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</si>
  <si>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</si>
  <si>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</si>
  <si>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</si>
  <si>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</si>
  <si>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</si>
  <si>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</si>
  <si>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</si>
  <si>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</si>
  <si>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</si>
  <si>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</si>
  <si>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</si>
  <si>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</si>
  <si>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</si>
  <si>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</si>
  <si>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</si>
  <si>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</si>
  <si>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</si>
  <si>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</si>
  <si>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</si>
  <si>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</si>
  <si>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</si>
  <si>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</si>
  <si>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</si>
  <si>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</si>
  <si>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</si>
  <si>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</si>
  <si>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</si>
  <si>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</si>
  <si>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</si>
  <si>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</si>
  <si>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</si>
  <si>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</si>
  <si>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</si>
  <si>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</si>
  <si>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</si>
  <si>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</si>
  <si>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</si>
  <si>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</si>
  <si>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</si>
  <si>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</si>
  <si>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</si>
  <si>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</si>
  <si>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</si>
  <si>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</si>
  <si>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</si>
  <si>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</si>
  <si>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</si>
  <si>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</si>
  <si>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</si>
  <si>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</si>
  <si>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</si>
  <si>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</si>
  <si>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</si>
  <si>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</si>
  <si>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</si>
  <si>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</si>
  <si>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</si>
  <si>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</si>
  <si>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</si>
  <si>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</si>
  <si>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</si>
  <si>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</si>
  <si>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</si>
  <si>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</si>
  <si>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</si>
  <si>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</si>
  <si>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</si>
  <si>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</si>
  <si>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</si>
  <si>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</si>
  <si>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</si>
  <si>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</si>
  <si>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</si>
  <si>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</si>
  <si>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</si>
  <si>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</si>
  <si>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</si>
  <si>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</si>
  <si>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</si>
  <si>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</si>
  <si>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</si>
  <si>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</si>
  <si>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</si>
  <si>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</si>
  <si>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</si>
  <si>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</si>
  <si>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</si>
  <si>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</si>
  <si>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</si>
  <si>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</si>
  <si>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</si>
  <si>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</si>
  <si>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</si>
  <si>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</si>
  <si>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</si>
  <si>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</si>
  <si>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</si>
  <si>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</si>
  <si>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</si>
  <si>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</si>
  <si>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</si>
  <si>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</si>
  <si>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</si>
  <si>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</si>
  <si>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</si>
  <si>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</si>
  <si>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</si>
  <si>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</si>
  <si>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</si>
  <si>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</si>
  <si>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</si>
  <si>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</si>
  <si>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</si>
  <si>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</si>
  <si>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</si>
  <si>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</si>
  <si>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</si>
  <si>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</si>
  <si>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</si>
  <si>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</si>
  <si>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</si>
  <si>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</si>
  <si>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</si>
  <si>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</si>
  <si>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</si>
  <si>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</si>
  <si>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</si>
  <si>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</si>
  <si>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</si>
  <si>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</si>
  <si>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</si>
  <si>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</si>
  <si>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</si>
  <si>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</si>
  <si>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</si>
  <si>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</si>
  <si>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</si>
  <si>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</si>
  <si>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</si>
  <si>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</si>
  <si>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</si>
  <si>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</si>
  <si>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</si>
  <si>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</si>
  <si>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</si>
  <si>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</si>
  <si>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</si>
  <si>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</si>
  <si>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</si>
  <si>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</si>
  <si>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</si>
  <si>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</si>
  <si>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</si>
  <si>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</si>
  <si>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</si>
  <si>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</si>
  <si>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</si>
  <si>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</si>
  <si>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</si>
  <si>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</si>
  <si>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</si>
  <si>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</si>
  <si>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</si>
  <si>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</si>
  <si>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</si>
  <si>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</si>
  <si>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</si>
  <si>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</si>
  <si>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</si>
  <si>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</si>
  <si>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</si>
  <si>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</si>
  <si>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</si>
  <si>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</si>
  <si>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</si>
  <si>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</si>
  <si>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</si>
  <si>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</si>
  <si>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</si>
  <si>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</si>
  <si>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</si>
  <si>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</si>
  <si>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</si>
  <si>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</si>
  <si>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</si>
  <si>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</si>
  <si>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</si>
  <si>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</si>
  <si>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</si>
  <si>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</si>
  <si>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</si>
  <si>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</si>
  <si>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</si>
  <si>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</si>
  <si>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</si>
  <si>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</si>
  <si>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</si>
  <si>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</si>
  <si>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</si>
  <si>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</si>
  <si>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</si>
  <si>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</si>
  <si>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</si>
  <si>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</si>
  <si>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</si>
  <si>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</si>
  <si>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</si>
  <si>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</si>
  <si>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</si>
  <si>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</si>
  <si>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</si>
  <si>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</si>
  <si>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</si>
  <si>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</si>
  <si>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</si>
  <si>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</si>
  <si>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</si>
  <si>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</si>
  <si>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</si>
  <si>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</si>
  <si>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</si>
  <si>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</si>
  <si>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</si>
  <si>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</si>
  <si>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</si>
  <si>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</si>
  <si>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</si>
  <si>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</si>
  <si>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</si>
  <si>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</si>
  <si>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</si>
  <si>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</si>
  <si>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</si>
  <si>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</si>
  <si>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</si>
  <si>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</si>
  <si>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</si>
  <si>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</si>
  <si>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</si>
  <si>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</si>
  <si>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</si>
  <si>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</si>
  <si>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</si>
  <si>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</si>
  <si>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</si>
  <si>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</si>
  <si>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</si>
  <si>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</si>
  <si>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</si>
  <si>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</si>
  <si>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</si>
  <si>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</si>
  <si>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</si>
  <si>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</si>
  <si>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</si>
  <si>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</si>
  <si>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</si>
  <si>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</si>
  <si>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</si>
  <si>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</si>
  <si>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</si>
  <si>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</si>
  <si>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</si>
  <si>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</si>
  <si>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</si>
  <si>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</si>
  <si>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</si>
  <si>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</si>
  <si>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</si>
  <si>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</si>
  <si>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</si>
  <si>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</si>
  <si>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</si>
  <si>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</si>
  <si>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</si>
  <si>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</si>
  <si>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</si>
  <si>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</si>
  <si>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</si>
  <si>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</si>
  <si>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</si>
  <si>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</si>
  <si>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</si>
  <si>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</si>
  <si>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</si>
  <si>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</si>
  <si>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</si>
  <si>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</si>
  <si>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</si>
  <si>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</si>
  <si>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</si>
  <si>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</si>
  <si>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</si>
  <si>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</si>
  <si>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</si>
  <si>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</si>
  <si>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</si>
  <si>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</si>
  <si>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</si>
  <si>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</si>
  <si>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</si>
  <si>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</si>
  <si>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</si>
  <si>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</si>
  <si>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</si>
  <si>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</si>
  <si>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</si>
  <si>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</si>
  <si>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</si>
  <si>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</si>
  <si>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</si>
  <si>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</si>
  <si>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</si>
  <si>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</si>
  <si>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</si>
  <si>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</si>
  <si>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</si>
  <si>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</si>
  <si>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</si>
  <si>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</si>
  <si>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</si>
  <si>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</si>
  <si>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</si>
  <si>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</si>
  <si>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</si>
  <si>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</si>
  <si>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</si>
  <si>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</si>
  <si>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</si>
  <si>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</si>
  <si>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</si>
  <si>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</si>
  <si>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</si>
  <si>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</si>
  <si>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</si>
  <si>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</si>
  <si>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</si>
  <si>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</si>
  <si>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</si>
  <si>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</si>
  <si>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</si>
  <si>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</si>
  <si>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</si>
  <si>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</si>
  <si>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</si>
  <si>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</si>
  <si>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</si>
  <si>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</si>
  <si>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</si>
  <si>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</si>
  <si>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</si>
  <si>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</si>
  <si>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</si>
  <si>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</si>
  <si>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</si>
  <si>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</si>
  <si>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</si>
  <si>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</si>
  <si>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</si>
  <si>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</si>
  <si>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</si>
  <si>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</si>
  <si>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</si>
  <si>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</si>
  <si>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</si>
  <si>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</si>
  <si>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</si>
  <si>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</si>
  <si>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</si>
  <si>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</si>
  <si>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</si>
  <si>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</si>
  <si>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</si>
  <si>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</si>
  <si>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</si>
  <si>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</si>
  <si>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</si>
  <si>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</si>
  <si>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</si>
  <si>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</si>
  <si>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</si>
  <si>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</si>
  <si>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</si>
  <si>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</si>
  <si>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</si>
  <si>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</si>
  <si>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</si>
  <si>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</si>
  <si>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</si>
  <si>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</si>
  <si>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</si>
  <si>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</si>
  <si>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</si>
  <si>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</si>
  <si>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</si>
  <si>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</si>
  <si>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</si>
  <si>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</si>
  <si>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</si>
  <si>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</si>
  <si>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</si>
  <si>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</si>
  <si>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</si>
  <si>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</si>
  <si>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</si>
  <si>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</si>
  <si>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</si>
  <si>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</si>
  <si>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</si>
  <si>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</si>
  <si>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</si>
  <si>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</si>
  <si>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</si>
  <si>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</si>
  <si>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</si>
  <si>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</si>
  <si>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</si>
  <si>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</si>
  <si>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</si>
  <si>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</si>
  <si>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</si>
  <si>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</si>
  <si>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</si>
  <si>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</si>
  <si>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</si>
  <si>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</si>
  <si>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</si>
  <si>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</si>
  <si>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</si>
  <si>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</si>
  <si>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</si>
  <si>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</si>
  <si>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</si>
  <si>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</si>
  <si>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</si>
  <si>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</si>
  <si>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</si>
  <si>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</si>
  <si>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</si>
  <si>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</si>
  <si>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</si>
  <si>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</si>
  <si>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</si>
  <si>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</si>
  <si>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</si>
  <si>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</si>
  <si>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</si>
  <si>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</si>
  <si>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</si>
  <si>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</si>
  <si>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</si>
  <si>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</si>
  <si>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</si>
  <si>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</si>
  <si>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</si>
  <si>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</si>
  <si>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</si>
  <si>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</si>
  <si>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</si>
  <si>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</si>
  <si>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</si>
  <si>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</si>
  <si>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</si>
  <si>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</si>
  <si>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</si>
  <si>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</si>
  <si>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</si>
  <si>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</si>
  <si>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</si>
  <si>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</si>
  <si>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</si>
  <si>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</si>
  <si>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</si>
  <si>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</si>
  <si>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</si>
  <si>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</si>
  <si>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</si>
  <si>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</si>
  <si>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</si>
  <si>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</si>
  <si>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</si>
  <si>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</si>
  <si>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</si>
  <si>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</si>
  <si>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</si>
  <si>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</si>
  <si>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</si>
  <si>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</si>
  <si>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</si>
  <si>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</si>
  <si>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</si>
  <si>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</si>
  <si>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</si>
  <si>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</si>
  <si>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</si>
  <si>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</si>
  <si>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</si>
  <si>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</si>
  <si>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</si>
  <si>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</si>
  <si>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</si>
  <si>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</si>
  <si>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</si>
  <si>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</si>
  <si>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</si>
  <si>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</si>
  <si>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</si>
  <si>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</si>
  <si>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</si>
  <si>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</si>
  <si>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</si>
  <si>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</si>
  <si>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</si>
  <si>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</si>
  <si>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</si>
  <si>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</si>
  <si>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</si>
  <si>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</si>
  <si>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</si>
  <si>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</si>
  <si>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</si>
  <si>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</si>
  <si>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</si>
  <si>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</si>
  <si>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</si>
  <si>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</si>
  <si>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</si>
  <si>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</si>
  <si>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</si>
  <si>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</si>
  <si>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</si>
  <si>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</si>
  <si>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</si>
  <si>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</si>
  <si>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</si>
  <si>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</si>
  <si>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</si>
  <si>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</si>
  <si>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</si>
  <si>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</si>
  <si>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</si>
  <si>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</si>
  <si>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</si>
  <si>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</si>
  <si>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</si>
  <si>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</si>
  <si>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</si>
  <si>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</si>
  <si>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</si>
  <si>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</si>
  <si>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</si>
  <si>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</si>
  <si>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</si>
  <si>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</si>
  <si>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</si>
  <si>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</si>
  <si>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</si>
  <si>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</si>
  <si>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</si>
  <si>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</si>
  <si>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</si>
  <si>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</si>
  <si>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</si>
  <si>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</si>
  <si>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</si>
  <si>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</si>
  <si>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</si>
  <si>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</si>
  <si>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</si>
  <si>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</si>
  <si>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</si>
  <si>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</si>
  <si>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</si>
  <si>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</si>
  <si>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</si>
  <si>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</si>
  <si>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</si>
  <si>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</si>
  <si>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</si>
  <si>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</si>
  <si>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</si>
  <si>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</si>
  <si>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</si>
  <si>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</si>
  <si>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</si>
  <si>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</si>
  <si>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</si>
  <si>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</si>
  <si>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</si>
  <si>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</si>
  <si>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</si>
  <si>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</si>
  <si>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</si>
  <si>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</si>
  <si>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</si>
  <si>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</si>
  <si>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</si>
  <si>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</si>
  <si>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</si>
  <si>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</si>
  <si>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</si>
  <si>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</si>
  <si>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</si>
  <si>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</si>
  <si>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</si>
  <si>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</si>
  <si>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</si>
  <si>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</si>
  <si>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</si>
  <si>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</si>
  <si>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</si>
  <si>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</si>
  <si>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</si>
  <si>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</si>
  <si>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</si>
  <si>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</si>
  <si>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</si>
  <si>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</si>
  <si>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</si>
  <si>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</si>
  <si>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</si>
  <si>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</si>
  <si>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</si>
  <si>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</si>
  <si>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</si>
  <si>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</si>
  <si>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</si>
  <si>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</si>
  <si>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</si>
  <si>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</si>
  <si>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</si>
  <si>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</si>
  <si>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</si>
  <si>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</si>
  <si>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</si>
  <si>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</si>
  <si>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</si>
  <si>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</si>
  <si>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</si>
  <si>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</si>
  <si>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</si>
  <si>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</si>
  <si>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</si>
  <si>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</si>
  <si>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</si>
  <si>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</si>
  <si>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</si>
  <si>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</si>
  <si>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</si>
  <si>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</si>
  <si>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</si>
  <si>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</si>
  <si>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</si>
  <si>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</si>
  <si>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</si>
  <si>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</si>
  <si>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</si>
  <si>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</si>
  <si>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</si>
  <si>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</si>
  <si>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</si>
  <si>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</si>
  <si>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</si>
  <si>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</si>
  <si>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</si>
  <si>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</si>
  <si>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</si>
  <si>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</si>
  <si>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</si>
  <si>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</si>
  <si>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</si>
  <si>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</si>
  <si>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</si>
  <si>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</si>
  <si>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</si>
  <si>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</si>
  <si>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</si>
  <si>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</si>
  <si>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</si>
  <si>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</si>
  <si>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</si>
  <si>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</si>
  <si>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</si>
  <si>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</si>
  <si>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</si>
  <si>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</si>
  <si>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</si>
  <si>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</si>
  <si>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</si>
  <si>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</si>
  <si>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</si>
  <si>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</si>
  <si>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</si>
  <si>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</si>
  <si>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</si>
  <si>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</si>
  <si>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</si>
  <si>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</si>
  <si>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</si>
  <si>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</si>
  <si>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</si>
  <si>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</si>
  <si>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</si>
  <si>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</si>
  <si>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</si>
  <si>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</si>
  <si>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</si>
  <si>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</si>
  <si>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</si>
  <si>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</si>
  <si>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</si>
  <si>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</si>
  <si>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</si>
  <si>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</si>
  <si>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</si>
  <si>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</si>
  <si>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</si>
  <si>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</si>
  <si>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</si>
  <si>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</si>
  <si>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</si>
  <si>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</si>
  <si>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</si>
  <si>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</si>
  <si>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</si>
  <si>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</si>
  <si>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</si>
  <si>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</si>
  <si>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</si>
  <si>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</si>
  <si>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</si>
  <si>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</si>
  <si>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</si>
  <si>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</si>
  <si>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</si>
  <si>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</si>
  <si>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</si>
  <si>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</si>
  <si>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</si>
  <si>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</si>
  <si>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</si>
  <si>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</si>
  <si>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</si>
  <si>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</si>
  <si>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</si>
  <si>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</si>
  <si>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</si>
  <si>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</si>
  <si>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</si>
  <si>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</si>
  <si>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</si>
  <si>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</si>
  <si>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</si>
  <si>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</si>
  <si>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</si>
  <si>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</si>
  <si>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</si>
  <si>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</si>
  <si>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</si>
  <si>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</si>
  <si>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</si>
  <si>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</si>
  <si>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</si>
  <si>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</si>
  <si>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</si>
  <si>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</si>
  <si>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</si>
  <si>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</si>
  <si>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</si>
  <si>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</si>
  <si>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</si>
  <si>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</si>
  <si>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</si>
  <si>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</si>
  <si>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</si>
  <si>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</si>
  <si>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</si>
  <si>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</si>
  <si>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</si>
  <si>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</si>
  <si>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</si>
  <si>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</si>
  <si>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</si>
  <si>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</si>
  <si>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</si>
  <si>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</si>
  <si>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</si>
  <si>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</si>
  <si>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</si>
  <si>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</si>
  <si>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</si>
  <si>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</si>
  <si>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</si>
  <si>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</si>
  <si>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</si>
  <si>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</si>
  <si>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</si>
  <si>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</si>
  <si>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</si>
  <si>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</si>
  <si>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</si>
  <si>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</si>
  <si>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</si>
  <si>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</si>
  <si>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</si>
  <si>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</si>
  <si>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</si>
  <si>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</si>
  <si>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</si>
  <si>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</si>
  <si>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</si>
  <si>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</si>
  <si>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</si>
  <si>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</si>
  <si>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</si>
  <si>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</si>
  <si>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</si>
  <si>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</si>
  <si>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</si>
  <si>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</si>
  <si>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</si>
  <si>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</si>
  <si>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</si>
  <si>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</si>
  <si>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</si>
  <si>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</si>
  <si>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</si>
  <si>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</si>
  <si>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</si>
  <si>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</si>
  <si>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</si>
  <si>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</si>
  <si>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</si>
  <si>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</si>
  <si>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</si>
  <si>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</si>
  <si>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</si>
  <si>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</si>
  <si>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</si>
  <si>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</si>
  <si>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</si>
  <si>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</si>
  <si>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</si>
  <si>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</si>
  <si>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</si>
  <si>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</si>
  <si>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</si>
  <si>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</si>
  <si>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</si>
  <si>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</si>
  <si>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</si>
  <si>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</si>
  <si>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</si>
  <si>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</si>
  <si>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</si>
  <si>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</si>
  <si>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</si>
  <si>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</si>
  <si>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</si>
  <si>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</si>
  <si>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</si>
  <si>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</si>
  <si>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</si>
  <si>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</si>
  <si>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</si>
  <si>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</si>
  <si>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</si>
  <si>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</si>
  <si>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</si>
  <si>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</si>
  <si>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</si>
  <si>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</si>
  <si>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</si>
  <si>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</si>
  <si>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</si>
  <si>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</si>
  <si>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</si>
  <si>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</si>
  <si>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</si>
  <si>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</si>
  <si>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</si>
  <si>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</si>
  <si>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</si>
  <si>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</si>
  <si>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</si>
  <si>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</si>
  <si>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</si>
  <si>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</si>
  <si>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</si>
  <si>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</si>
  <si>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</si>
  <si>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</si>
  <si>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</si>
  <si>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</si>
  <si>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</si>
  <si>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</si>
  <si>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</si>
  <si>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</si>
  <si>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</si>
  <si>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</si>
  <si>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</si>
  <si>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</si>
  <si>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</si>
  <si>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</si>
  <si>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</si>
  <si>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</si>
  <si>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</si>
  <si>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</si>
  <si>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</si>
  <si>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</si>
  <si>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</si>
  <si>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</si>
  <si>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</si>
  <si>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</si>
  <si>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</si>
  <si>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</si>
  <si>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</si>
  <si>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</si>
  <si>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</si>
  <si>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</si>
  <si>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</si>
  <si>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</si>
  <si>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</si>
  <si>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</si>
  <si>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</si>
  <si>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</si>
  <si>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</si>
  <si>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</si>
  <si>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</si>
  <si>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</si>
  <si>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</si>
  <si>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</si>
  <si>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</si>
  <si>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</si>
  <si>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</si>
  <si>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</si>
  <si>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</si>
  <si>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</si>
  <si>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</si>
  <si>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</si>
  <si>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</si>
  <si>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</si>
  <si>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</si>
  <si>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</si>
  <si>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</si>
  <si>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</si>
  <si>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</si>
  <si>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</si>
  <si>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</si>
  <si>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</si>
  <si>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</si>
  <si>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</si>
  <si>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</si>
  <si>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</si>
  <si>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</si>
  <si>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</si>
  <si>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</si>
  <si>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</si>
  <si>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</si>
  <si>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</si>
  <si>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</si>
  <si>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</si>
  <si>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</si>
  <si>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</si>
  <si>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</si>
  <si>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</si>
  <si>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</si>
  <si>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</si>
  <si>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</si>
  <si>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</si>
  <si>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</si>
  <si>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</si>
  <si>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</si>
  <si>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</si>
  <si>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</si>
  <si>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</si>
  <si>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</si>
  <si>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</si>
  <si>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</si>
  <si>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</si>
  <si>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</si>
  <si>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</si>
  <si>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</si>
  <si>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</si>
  <si>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</si>
  <si>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</si>
  <si>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</si>
  <si>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</si>
  <si>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</si>
  <si>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</si>
  <si>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</si>
  <si>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</si>
  <si>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</si>
  <si>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</si>
  <si>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</si>
  <si>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</si>
  <si>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</si>
  <si>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</si>
  <si>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</si>
  <si>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</si>
  <si>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</si>
  <si>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</si>
  <si>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</si>
  <si>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</si>
  <si>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</si>
  <si>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</si>
  <si>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</si>
  <si>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</si>
  <si>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</si>
  <si>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</si>
  <si>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</si>
  <si>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</si>
  <si>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</si>
  <si>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</si>
  <si>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</si>
  <si>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</si>
  <si>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</si>
  <si>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</si>
  <si>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</si>
  <si>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</si>
  <si>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</si>
  <si>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</si>
  <si>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</si>
  <si>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</si>
  <si>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</si>
  <si>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</si>
  <si>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</si>
  <si>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</si>
  <si>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</si>
  <si>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</si>
  <si>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</si>
  <si>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</si>
  <si>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</si>
  <si>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</si>
  <si>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</si>
  <si>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</si>
  <si>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</si>
  <si>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</si>
  <si>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</si>
  <si>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</si>
  <si>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</si>
  <si>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</si>
  <si>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</si>
  <si>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</si>
  <si>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</si>
  <si>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</si>
  <si>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</si>
  <si>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</si>
  <si>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</si>
  <si>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</si>
  <si>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</si>
  <si>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</si>
  <si>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</si>
  <si>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</si>
  <si>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</si>
  <si>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</si>
  <si>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</si>
  <si>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</si>
  <si>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</si>
  <si>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</si>
  <si>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</si>
  <si>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</si>
  <si>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</si>
  <si>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</si>
  <si>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</si>
  <si>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</si>
  <si>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</si>
  <si>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</si>
  <si>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</si>
  <si>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</si>
  <si>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</si>
  <si>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</si>
  <si>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</si>
  <si>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</si>
  <si>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</si>
  <si>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</si>
  <si>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</si>
  <si>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</si>
  <si>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</si>
  <si>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</si>
  <si>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</si>
  <si>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</si>
  <si>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</si>
  <si>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</si>
  <si>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</si>
  <si>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</si>
  <si>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</si>
  <si>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</si>
  <si>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</si>
  <si>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</si>
  <si>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</si>
  <si>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</si>
  <si>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</si>
  <si>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</si>
  <si>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</si>
  <si>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</si>
  <si>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</si>
  <si>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</si>
  <si>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</si>
  <si>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</si>
  <si>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</si>
  <si>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</si>
  <si>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</si>
  <si>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</si>
  <si>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</si>
  <si>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</si>
  <si>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</si>
  <si>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</si>
  <si>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</si>
  <si>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</si>
  <si>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</si>
  <si>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</si>
  <si>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</si>
  <si>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</si>
  <si>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</si>
  <si>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</si>
  <si>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</si>
  <si>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</si>
  <si>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</si>
  <si>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</si>
  <si>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</si>
  <si>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</si>
  <si>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</si>
  <si>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</si>
  <si>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</si>
  <si>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</si>
  <si>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</si>
  <si>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</si>
  <si>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</si>
  <si>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</si>
  <si>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</si>
  <si>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</si>
  <si>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</si>
  <si>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</si>
  <si>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</si>
  <si>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</si>
  <si>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</si>
  <si>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</si>
  <si>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</si>
  <si>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</si>
  <si>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</si>
  <si>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</si>
  <si>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</si>
  <si>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</si>
  <si>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</si>
  <si>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</si>
  <si>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</si>
  <si>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</si>
  <si>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</si>
  <si>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</si>
  <si>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</si>
  <si>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</si>
  <si>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</si>
  <si>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</si>
  <si>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</si>
  <si>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</si>
  <si>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</si>
  <si>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</si>
  <si>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</si>
  <si>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</si>
  <si>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</si>
  <si>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</si>
  <si>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</si>
  <si>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</si>
  <si>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</si>
  <si>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</si>
  <si>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</si>
  <si>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</si>
  <si>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</si>
  <si>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</si>
  <si>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</si>
  <si>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</si>
  <si>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</si>
  <si>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</si>
  <si>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</si>
  <si>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</si>
  <si>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</si>
  <si>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</si>
  <si>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</si>
  <si>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</si>
  <si>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</si>
  <si>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</si>
  <si>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</si>
  <si>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</si>
  <si>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</si>
  <si>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</si>
  <si>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</si>
  <si>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</si>
  <si>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</si>
  <si>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</si>
  <si>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</si>
  <si>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</si>
  <si>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</si>
  <si>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</si>
  <si>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</si>
  <si>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</si>
  <si>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</si>
  <si>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</si>
  <si>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</si>
  <si>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</si>
  <si>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</si>
  <si>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</si>
  <si>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</si>
  <si>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</si>
  <si>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</si>
  <si>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</si>
  <si>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</si>
  <si>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</si>
  <si>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</si>
  <si>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</si>
  <si>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</si>
  <si>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</si>
  <si>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</si>
  <si>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</si>
  <si>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</si>
  <si>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</si>
  <si>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</si>
  <si>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</si>
  <si>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</si>
  <si>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</si>
  <si>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</si>
  <si>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</si>
  <si>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</si>
  <si>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</si>
  <si>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</si>
  <si>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</si>
  <si>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</si>
  <si>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</si>
  <si>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</si>
  <si>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</si>
  <si>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</si>
  <si>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</si>
  <si>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</si>
  <si>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</si>
  <si>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</si>
  <si>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</si>
  <si>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</si>
  <si>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</si>
  <si>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</si>
  <si>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</si>
  <si>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</si>
  <si>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</si>
  <si>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</si>
  <si>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</si>
  <si>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</si>
  <si>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</si>
  <si>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</si>
  <si>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</si>
  <si>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</si>
  <si>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</si>
  <si>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</si>
  <si>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</si>
  <si>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</si>
  <si>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</si>
  <si>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</si>
  <si>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</si>
  <si>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</si>
  <si>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</si>
  <si>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</si>
  <si>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</si>
  <si>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</si>
  <si>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</si>
  <si>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</si>
  <si>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</si>
  <si>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</si>
  <si>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</si>
  <si>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</si>
  <si>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</si>
  <si>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</si>
  <si>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</si>
  <si>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</si>
  <si>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</si>
  <si>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</si>
  <si>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</si>
  <si>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</si>
  <si>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</si>
  <si>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</si>
  <si>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</si>
  <si>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</si>
  <si>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</si>
  <si>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</si>
  <si>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</si>
  <si>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</si>
  <si>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</si>
  <si>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</si>
  <si>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</si>
  <si>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</si>
  <si>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</si>
  <si>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</si>
  <si>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</si>
  <si>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</si>
  <si>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</si>
  <si>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</si>
  <si>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</si>
  <si>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</si>
  <si>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</si>
  <si>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</si>
  <si>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</si>
  <si>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</si>
  <si>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</si>
  <si>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</si>
  <si>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</si>
  <si>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</si>
  <si>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</si>
  <si>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</si>
  <si>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</si>
  <si>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</si>
  <si>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</si>
  <si>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</si>
  <si>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</si>
  <si>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</si>
  <si>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</si>
  <si>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</si>
  <si>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</si>
  <si>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</si>
  <si>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</si>
  <si>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</si>
  <si>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</si>
  <si>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</si>
  <si>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</si>
  <si>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</si>
  <si>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</si>
  <si>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</si>
  <si>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</si>
  <si>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</si>
  <si>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</si>
  <si>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</si>
  <si>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</si>
  <si>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</si>
  <si>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</si>
  <si>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</si>
  <si>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</si>
  <si>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</si>
  <si>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</si>
  <si>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</si>
  <si>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</si>
  <si>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</si>
  <si>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</si>
  <si>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</si>
  <si>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</si>
  <si>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</si>
  <si>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</si>
  <si>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</si>
  <si>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</si>
  <si>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</si>
  <si>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</si>
  <si>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</si>
  <si>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</si>
  <si>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</si>
  <si>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</si>
  <si>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</si>
  <si>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</si>
  <si>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</si>
  <si>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</si>
  <si>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</si>
  <si>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</si>
  <si>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</si>
  <si>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</si>
  <si>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</si>
  <si>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</si>
  <si>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</si>
  <si>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</si>
  <si>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</si>
  <si>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</si>
  <si>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</si>
  <si>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</si>
  <si>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</si>
  <si>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</si>
  <si>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</si>
  <si>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</si>
  <si>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</si>
  <si>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</si>
  <si>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</si>
  <si>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</si>
  <si>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</si>
  <si>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</si>
  <si>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</si>
  <si>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</si>
  <si>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</si>
  <si>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</si>
  <si>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</si>
  <si>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</si>
  <si>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</si>
  <si>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</si>
  <si>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</si>
  <si>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</si>
  <si>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</si>
  <si>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</si>
  <si>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</si>
  <si>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</si>
  <si>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</si>
  <si>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</si>
  <si>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</si>
  <si>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</si>
  <si>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</si>
  <si>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</si>
  <si>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</si>
  <si>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</si>
  <si>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</si>
  <si>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</si>
  <si>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</si>
  <si>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</si>
  <si>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</si>
  <si>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</si>
  <si>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</si>
  <si>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</si>
  <si>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</si>
  <si>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</si>
  <si>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</si>
  <si>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</si>
  <si>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</si>
  <si>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</si>
  <si>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</si>
  <si>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</si>
  <si>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</si>
  <si>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</si>
  <si>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</si>
  <si>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</si>
  <si>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</si>
  <si>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</si>
  <si>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</si>
  <si>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</si>
  <si>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</si>
  <si>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</si>
  <si>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</si>
  <si>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</si>
  <si>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</si>
  <si>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</si>
  <si>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</si>
  <si>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</si>
  <si>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</si>
  <si>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</si>
  <si>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</si>
  <si>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</si>
  <si>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</si>
  <si>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</si>
  <si>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</si>
  <si>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</si>
  <si>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</si>
  <si>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</si>
  <si>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</si>
  <si>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</si>
  <si>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</si>
  <si>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</si>
  <si>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</si>
  <si>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</si>
  <si>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</si>
  <si>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</si>
  <si>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</si>
  <si>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</si>
  <si>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</si>
  <si>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</si>
  <si>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</si>
  <si>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</si>
  <si>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</si>
  <si>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</si>
  <si>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</si>
  <si>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</si>
  <si>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</si>
  <si>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</si>
  <si>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</si>
  <si>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</si>
  <si>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</si>
  <si>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</si>
  <si>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</si>
  <si>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</si>
  <si>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</si>
  <si>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</si>
  <si>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</si>
  <si>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</si>
  <si>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</si>
  <si>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</si>
  <si>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</si>
  <si>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</si>
  <si>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</si>
  <si>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</si>
  <si>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</si>
  <si>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</si>
  <si>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</si>
  <si>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</si>
  <si>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</si>
  <si>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</si>
  <si>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</si>
  <si>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</si>
  <si>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</si>
  <si>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</si>
  <si>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</si>
  <si>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</si>
  <si>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</si>
  <si>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</si>
  <si>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</si>
  <si>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</si>
  <si>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</si>
  <si>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</si>
  <si>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</si>
  <si>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</si>
  <si>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</si>
  <si>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</si>
  <si>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</si>
  <si>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</si>
  <si>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</si>
  <si>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</si>
  <si>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</si>
  <si>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</si>
  <si>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</si>
  <si>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</si>
  <si>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</si>
  <si>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</si>
  <si>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</si>
  <si>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</si>
  <si>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</si>
  <si>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</si>
  <si>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</si>
  <si>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</si>
  <si>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</si>
  <si>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</si>
  <si>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</si>
  <si>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</si>
  <si>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</si>
  <si>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</si>
  <si>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</si>
  <si>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</si>
  <si>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</si>
  <si>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</si>
  <si>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</si>
  <si>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</si>
  <si>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</si>
  <si>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</si>
  <si>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</si>
  <si>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</si>
  <si>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</si>
  <si>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</si>
  <si>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</si>
  <si>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</si>
  <si>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</si>
  <si>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</si>
  <si>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</si>
  <si>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</si>
  <si>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</si>
  <si>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</si>
  <si>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</si>
  <si>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</si>
  <si>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</si>
  <si>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</si>
  <si>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</si>
  <si>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</si>
  <si>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</si>
  <si>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</si>
  <si>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</si>
  <si>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</si>
  <si>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</si>
  <si>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</si>
  <si>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</si>
  <si>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</si>
  <si>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</si>
  <si>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</si>
  <si>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</si>
  <si>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</si>
  <si>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</si>
  <si>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</si>
  <si>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</si>
  <si>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</si>
  <si>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</si>
  <si>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</si>
  <si>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</si>
  <si>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</si>
  <si>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</si>
  <si>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</si>
  <si>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</si>
  <si>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</si>
  <si>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</si>
  <si>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</si>
  <si>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</si>
  <si>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</si>
  <si>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</si>
  <si>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</si>
  <si>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</si>
  <si>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</si>
  <si>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</si>
  <si>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</si>
  <si>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</si>
  <si>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</si>
  <si>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</si>
  <si>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</si>
  <si>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</si>
  <si>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</si>
  <si>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</si>
  <si>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</si>
  <si>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</si>
  <si>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</si>
  <si>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</si>
  <si>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</si>
  <si>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</si>
  <si>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</si>
  <si>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</si>
  <si>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</si>
  <si>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</si>
  <si>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</si>
  <si>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</si>
  <si>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</si>
  <si>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</si>
  <si>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</si>
  <si>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</si>
  <si>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</si>
  <si>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</si>
  <si>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</si>
  <si>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</si>
  <si>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</si>
  <si>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</si>
  <si>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</si>
  <si>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</si>
  <si>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</si>
  <si>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</si>
  <si>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</si>
  <si>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</si>
  <si>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</si>
  <si>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</si>
  <si>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</si>
  <si>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</si>
  <si>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</si>
  <si>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</si>
  <si>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</si>
  <si>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</si>
  <si>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</si>
  <si>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</si>
  <si>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</si>
  <si>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</si>
  <si>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</si>
  <si>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</si>
  <si>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</si>
  <si>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</si>
  <si>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</si>
  <si>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</si>
  <si>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</si>
  <si>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</si>
  <si>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</si>
  <si>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</si>
  <si>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</si>
  <si>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</si>
  <si>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</si>
  <si>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</si>
  <si>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</si>
  <si>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</si>
  <si>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</si>
  <si>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</si>
  <si>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</si>
  <si>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</si>
  <si>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</si>
  <si>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</si>
  <si>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</si>
  <si>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</si>
  <si>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</si>
  <si>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</si>
  <si>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</si>
  <si>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</si>
  <si>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</si>
  <si>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</si>
  <si>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</si>
  <si>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</si>
  <si>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</si>
  <si>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</si>
  <si>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</si>
  <si>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</si>
  <si>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</si>
  <si>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</si>
  <si>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</si>
  <si>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</si>
  <si>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</si>
  <si>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</si>
  <si>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</si>
  <si>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</si>
  <si>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</si>
  <si>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</si>
  <si>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</si>
  <si>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</si>
  <si>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</si>
  <si>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</si>
  <si>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</si>
  <si>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</si>
  <si>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</si>
  <si>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</si>
  <si>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</si>
  <si>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</si>
  <si>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</si>
  <si>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</si>
  <si>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</si>
  <si>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</si>
  <si>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</si>
  <si>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</si>
  <si>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</si>
  <si>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</si>
  <si>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</si>
  <si>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</si>
  <si>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</si>
  <si>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</si>
  <si>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</si>
  <si>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</si>
  <si>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</si>
  <si>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</si>
  <si>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</si>
  <si>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</si>
  <si>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</si>
  <si>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</si>
  <si>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</si>
  <si>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</si>
  <si>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</si>
  <si>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</si>
  <si>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</si>
  <si>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</si>
  <si>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</si>
  <si>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</si>
  <si>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</si>
  <si>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</si>
  <si>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</si>
  <si>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</si>
  <si>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</si>
  <si>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</si>
  <si>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</si>
  <si>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</si>
  <si>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</si>
  <si>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</si>
  <si>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</si>
  <si>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</si>
  <si>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</si>
  <si>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</si>
  <si>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</si>
  <si>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</si>
  <si>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</si>
  <si>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</si>
  <si>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</si>
  <si>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</si>
  <si>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</si>
  <si>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</si>
  <si>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</si>
  <si>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</si>
  <si>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</si>
  <si>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</si>
  <si>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</si>
  <si>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</si>
  <si>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</si>
  <si>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</si>
  <si>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</si>
  <si>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</si>
  <si>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</si>
  <si>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</si>
  <si>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</si>
  <si>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</si>
  <si>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</si>
  <si>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</si>
  <si>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</si>
  <si>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</si>
  <si>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</si>
  <si>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</si>
  <si>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</si>
  <si>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</si>
  <si>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</si>
  <si>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</si>
  <si>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</si>
  <si>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</si>
  <si>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</si>
  <si>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</si>
  <si>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</si>
  <si>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</si>
  <si>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</si>
  <si>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</si>
  <si>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</si>
  <si>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</si>
  <si>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</si>
  <si>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</si>
  <si>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</si>
  <si>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</si>
  <si>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</si>
  <si>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</si>
  <si>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</si>
  <si>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</si>
  <si>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</si>
  <si>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</si>
  <si>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</si>
  <si>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</si>
  <si>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</si>
  <si>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</si>
  <si>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</si>
  <si>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</si>
  <si>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</si>
  <si>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</si>
  <si>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</si>
  <si>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</si>
  <si>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</si>
  <si>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</si>
  <si>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</si>
  <si>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</si>
  <si>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</si>
  <si>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</si>
  <si>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</si>
  <si>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</si>
  <si>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</si>
  <si>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</si>
  <si>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</si>
  <si>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</si>
  <si>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</si>
  <si>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</si>
  <si>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</si>
  <si>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</si>
  <si>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</si>
  <si>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</si>
  <si>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</si>
  <si>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</si>
  <si>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</si>
  <si>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</si>
  <si>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</si>
  <si>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</si>
  <si>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</si>
  <si>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</si>
  <si>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</si>
  <si>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</si>
  <si>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</si>
  <si>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</si>
  <si>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</si>
  <si>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</si>
  <si>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</si>
  <si>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</si>
  <si>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</si>
  <si>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</si>
  <si>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</si>
  <si>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</si>
  <si>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</si>
  <si>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</si>
  <si>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</si>
  <si>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</si>
  <si>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</si>
  <si>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</si>
  <si>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</si>
  <si>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</si>
  <si>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</si>
  <si>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</si>
  <si>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</si>
  <si>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</si>
  <si>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</si>
  <si>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</si>
  <si>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</si>
  <si>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</si>
  <si>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</si>
  <si>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</si>
  <si>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</si>
  <si>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</si>
  <si>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</si>
  <si>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</si>
  <si>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</si>
  <si>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</si>
  <si>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</si>
  <si>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</si>
  <si>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</si>
  <si>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</si>
  <si>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</si>
  <si>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</si>
  <si>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</si>
  <si>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</si>
  <si>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</si>
  <si>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</si>
  <si>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</si>
  <si>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</si>
  <si>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</si>
  <si>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</si>
  <si>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</si>
  <si>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</si>
  <si>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</si>
  <si>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</si>
  <si>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</si>
  <si>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</si>
  <si>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</si>
  <si>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</si>
  <si>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</si>
  <si>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</si>
  <si>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</si>
  <si>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</si>
  <si>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</si>
  <si>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</si>
  <si>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</si>
  <si>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</si>
  <si>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</si>
  <si>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</si>
  <si>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</si>
  <si>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</si>
  <si>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</si>
  <si>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</si>
  <si>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</si>
  <si>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</si>
  <si>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</si>
  <si>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</si>
  <si>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</si>
  <si>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</si>
  <si>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</si>
  <si>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</si>
  <si>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</si>
  <si>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</si>
  <si>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</si>
  <si>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</si>
  <si>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</si>
  <si>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</si>
  <si>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</si>
  <si>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</si>
  <si>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</si>
  <si>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</si>
  <si>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</si>
  <si>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</si>
  <si>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</si>
  <si>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</si>
  <si>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</si>
  <si>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</si>
  <si>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</si>
  <si>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</si>
  <si>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</si>
  <si>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</si>
  <si>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</si>
  <si>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</si>
  <si>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</si>
  <si>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</si>
  <si>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</si>
  <si>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</si>
  <si>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</si>
  <si>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</si>
  <si>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</si>
  <si>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</si>
  <si>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</si>
  <si>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</si>
  <si>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</si>
  <si>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</si>
  <si>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</si>
  <si>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</si>
  <si>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</si>
  <si>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</si>
  <si>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</si>
  <si>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</si>
  <si>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</si>
  <si>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</si>
  <si>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</si>
  <si>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</si>
  <si>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</si>
  <si>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</si>
  <si>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</si>
  <si>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</si>
  <si>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</si>
  <si>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</si>
  <si>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</si>
  <si>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</si>
  <si>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</si>
  <si>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</si>
  <si>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</si>
  <si>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</si>
  <si>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</si>
  <si>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</si>
  <si>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</si>
  <si>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</si>
  <si>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</si>
  <si>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</si>
  <si>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</si>
  <si>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</si>
  <si>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</si>
  <si>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</si>
  <si>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</si>
  <si>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</si>
  <si>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</si>
  <si>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</si>
  <si>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</si>
  <si>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</si>
  <si>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</si>
  <si>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</si>
  <si>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</si>
  <si>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</si>
  <si>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</si>
  <si>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</si>
  <si>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</si>
  <si>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</si>
  <si>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</si>
  <si>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</si>
  <si>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</si>
  <si>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</si>
  <si>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</si>
  <si>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</si>
  <si>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</si>
  <si>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</si>
  <si>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</si>
  <si>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</si>
  <si>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</si>
  <si>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</si>
  <si>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</si>
  <si>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</si>
  <si>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</si>
  <si>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</si>
  <si>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</si>
  <si>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</si>
  <si>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</si>
  <si>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</si>
  <si>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</si>
  <si>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</si>
  <si>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</si>
  <si>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</si>
  <si>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</si>
  <si>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</si>
  <si>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</si>
  <si>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</si>
  <si>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</si>
  <si>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</si>
  <si>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</si>
  <si>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</si>
  <si>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</si>
  <si>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</si>
  <si>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</si>
  <si>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</si>
  <si>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</si>
  <si>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</si>
  <si>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</si>
  <si>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</si>
  <si>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</si>
  <si>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</si>
  <si>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</si>
  <si>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</si>
  <si>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</si>
  <si>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</si>
  <si>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</si>
  <si>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</si>
  <si>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</si>
  <si>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</si>
  <si>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</si>
  <si>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</si>
  <si>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</si>
  <si>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</si>
  <si>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</si>
  <si>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</si>
  <si>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</si>
  <si>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</si>
  <si>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</si>
  <si>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</si>
  <si>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</si>
  <si>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</si>
  <si>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</si>
  <si>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</si>
  <si>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</si>
  <si>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</si>
  <si>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</si>
  <si>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</si>
  <si>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</si>
  <si>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</si>
  <si>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</si>
  <si>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</si>
  <si>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</si>
  <si>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</si>
  <si>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</si>
  <si>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</si>
  <si>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</si>
  <si>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</si>
  <si>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</si>
  <si>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</si>
  <si>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</si>
  <si>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</si>
  <si>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</si>
  <si>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</si>
  <si>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</si>
  <si>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</si>
  <si>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</si>
  <si>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</si>
  <si>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</si>
  <si>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</si>
  <si>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</si>
  <si>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</si>
  <si>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</si>
  <si>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</si>
  <si>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</si>
  <si>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</si>
  <si>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</si>
  <si>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</si>
  <si>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</si>
  <si>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</si>
  <si>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</si>
  <si>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</si>
  <si>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</si>
  <si>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</si>
  <si>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</si>
  <si>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</si>
  <si>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</si>
  <si>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</si>
  <si>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</si>
  <si>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</si>
  <si>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</si>
  <si>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</si>
  <si>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</si>
  <si>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</si>
  <si>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</si>
  <si>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</si>
  <si>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</si>
  <si>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</si>
  <si>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</si>
  <si>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</si>
  <si>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</si>
  <si>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</si>
  <si>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</si>
  <si>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</si>
  <si>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</si>
  <si>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</si>
  <si>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</si>
  <si>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</si>
  <si>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</si>
  <si>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</si>
  <si>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</si>
  <si>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</si>
  <si>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</si>
  <si>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</si>
  <si>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</si>
  <si>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</si>
  <si>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</si>
  <si>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</si>
  <si>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</si>
  <si>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</si>
  <si>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</si>
  <si>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</si>
  <si>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</si>
  <si>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</si>
  <si>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</si>
  <si>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</si>
  <si>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</si>
  <si>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</si>
  <si>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</si>
  <si>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</si>
  <si>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</si>
  <si>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</si>
  <si>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</si>
  <si>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</si>
  <si>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</si>
  <si>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</si>
  <si>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</si>
  <si>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</si>
  <si>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</si>
  <si>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</si>
  <si>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</si>
  <si>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</si>
  <si>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</si>
  <si>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</si>
  <si>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</si>
  <si>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</si>
  <si>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</si>
  <si>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</si>
  <si>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</si>
  <si>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</si>
  <si>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</si>
  <si>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</si>
  <si>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</si>
  <si>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</si>
  <si>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</si>
  <si>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</si>
  <si>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</si>
  <si>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</si>
  <si>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</si>
  <si>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</si>
  <si>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</si>
  <si>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</si>
  <si>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</si>
  <si>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</si>
  <si>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</si>
  <si>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</si>
  <si>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</si>
  <si>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</si>
  <si>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</si>
  <si>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</si>
  <si>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</si>
  <si>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</si>
  <si>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</si>
  <si>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</si>
  <si>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</si>
  <si>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</si>
  <si>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</si>
  <si>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</si>
  <si>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</si>
  <si>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</si>
  <si>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</si>
  <si>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</si>
  <si>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</si>
  <si>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</si>
  <si>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</si>
  <si>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</si>
  <si>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</si>
  <si>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</si>
  <si>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</si>
  <si>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</si>
  <si>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</si>
  <si>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</si>
  <si>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</si>
  <si>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</si>
  <si>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</si>
  <si>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</si>
  <si>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</si>
  <si>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</si>
  <si>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</si>
  <si>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</si>
  <si>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</si>
  <si>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</si>
  <si>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</si>
  <si>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</si>
  <si>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</si>
  <si>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</si>
  <si>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</si>
  <si>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</si>
  <si>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</si>
  <si>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</si>
  <si>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</si>
  <si>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</si>
  <si>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</si>
  <si>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</si>
  <si>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</si>
  <si>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</si>
  <si>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</si>
  <si>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</si>
  <si>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</si>
  <si>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</si>
  <si>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</si>
  <si>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</si>
  <si>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</si>
  <si>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</si>
  <si>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</si>
  <si>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</si>
  <si>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</si>
  <si>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</si>
  <si>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</si>
  <si>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</si>
  <si>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</si>
  <si>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</si>
  <si>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</si>
  <si>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</si>
  <si>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</si>
  <si>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</si>
  <si>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</si>
  <si>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</si>
  <si>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</si>
  <si>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</si>
  <si>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</si>
  <si>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PCM-20251125-00000396</t>
  </si>
  <si>
    <t xml:space="preserve"> team at site ,attempted vandalism case at site DMJR0139
Main Power Cable cut and fence cut  and team trying to restore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</si>
  <si>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</si>
  <si>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</si>
  <si>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</si>
  <si>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</si>
  <si>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</si>
  <si>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</si>
  <si>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</si>
  <si>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</si>
  <si>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</si>
  <si>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</si>
  <si>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</si>
  <si>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</si>
  <si>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</si>
  <si>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</si>
  <si>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</si>
  <si>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</si>
  <si>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</si>
  <si>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</si>
  <si>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</si>
  <si>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</si>
  <si>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</si>
  <si>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</si>
  <si>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</si>
  <si>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</si>
  <si>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</si>
  <si>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</si>
  <si>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</si>
  <si>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</si>
  <si>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</si>
  <si>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</si>
  <si>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</si>
  <si>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</si>
  <si>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</si>
  <si>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</si>
  <si>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</si>
  <si>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</si>
  <si>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</si>
  <si>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</si>
  <si>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</si>
  <si>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</si>
  <si>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</si>
  <si>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</si>
  <si>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</si>
  <si>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</si>
  <si>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</si>
  <si>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</si>
  <si>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</si>
  <si>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</si>
  <si>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</si>
  <si>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</si>
  <si>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</si>
  <si>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</si>
  <si>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</si>
  <si>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</si>
  <si>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</si>
  <si>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</si>
  <si>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</si>
  <si>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</si>
  <si>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</si>
  <si>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</si>
  <si>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</si>
  <si>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</si>
  <si>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</si>
  <si>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</si>
  <si>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</si>
  <si>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</si>
  <si>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</si>
  <si>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</si>
  <si>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</si>
  <si>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</si>
  <si>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</si>
  <si>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</si>
  <si>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</si>
  <si>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</si>
  <si>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</si>
  <si>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</si>
  <si>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</si>
  <si>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</si>
  <si>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</si>
  <si>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</si>
  <si>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</si>
  <si>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</si>
  <si>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</si>
  <si>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</si>
  <si>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</si>
  <si>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</si>
  <si>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PCM-20251125-00000659</t>
  </si>
  <si>
    <t>At site TS</t>
  </si>
  <si>
    <t>PCM-20251125-00000676</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</si>
  <si>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</si>
  <si>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</si>
  <si>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</si>
  <si>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</si>
  <si>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</si>
  <si>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</si>
  <si>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</si>
  <si>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</si>
  <si>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</si>
  <si>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</si>
  <si>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</si>
  <si>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NO PCM</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</si>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</sst>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3" dataDxfId="172" headerRowBorderDxfId="170" tableBorderDxfId="171" totalsRowBorderDxfId="169">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6" totalsRowShown="0" headerRowDxfId="156" dataDxfId="155" headerRowBorderDxfId="153" tableBorderDxfId="154" totalsRowBorderDxfId="152">
  <autoFilter ref="A1:CJ1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6" totalsRowShown="0" headerRowDxfId="47" dataDxfId="46" headerRowBorderDxfId="44" tableBorderDxfId="45" totalsRowBorderDxfId="43">
  <autoFilter ref="A1:L3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6"/>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323.46648043981259</v>
      </c>
      <c r="H2" s="76">
        <v>45662.943402777775</v>
      </c>
      <c r="I2" s="59" t="str">
        <f>IFERROR(VLOOKUP(D2,DB!A:F,6,0),"")</f>
        <v>Generator-SG</v>
      </c>
      <c r="J2" s="59" t="str">
        <f>IFERROR(VLOOKUP(D2,DB!A:G,7,0),"")</f>
        <v>Dead</v>
      </c>
      <c r="K2" s="67" t="s">
        <v>39022</v>
      </c>
      <c r="L2" s="65" t="str">
        <f>IFERROR(VLOOKUP(D2,DB!A:I,9,0),"")</f>
        <v>Latis</v>
      </c>
    </row>
    <row r="3" spans="1:15" ht="33.75" customHeight="1">
      <c r="A3" s="128" t="s">
        <v>39023</v>
      </c>
      <c r="B3" s="129" t="str">
        <f>IFERROR(VLOOKUP(D3,DB!A:K,11,0),"")</f>
        <v>R1</v>
      </c>
      <c r="C3" s="129">
        <v>1</v>
      </c>
      <c r="D3" s="127" t="s">
        <v>10025</v>
      </c>
      <c r="E3" s="130" t="s">
        <v>39021</v>
      </c>
      <c r="F3" s="131">
        <v>45986.254976851851</v>
      </c>
      <c r="G3" s="132">
        <f ca="1">IFERROR(NOW()-F3,"-")</f>
        <v>0.15992951388761867</v>
      </c>
      <c r="H3" s="131">
        <v>45986.185196759259</v>
      </c>
      <c r="I3" s="129" t="str">
        <f>IFERROR(VLOOKUP(D3,DB!A:F,6,0),"")</f>
        <v>SCECO</v>
      </c>
      <c r="J3" s="129" t="str">
        <f>IFERROR(VLOOKUP(D3,DB!A:G,7,0),"")</f>
        <v>Dead</v>
      </c>
      <c r="K3" s="133" t="s">
        <v>39024</v>
      </c>
      <c r="L3" s="134" t="str">
        <f>IFERROR(VLOOKUP(D3,DB!A:I,9,0),"")</f>
        <v>Latis</v>
      </c>
    </row>
    <row r="4" spans="1:15" ht="15" customHeight="1">
      <c r="A4" s="128"/>
      <c r="B4" s="129" t="str">
        <f>IFERROR(VLOOKUP(D4,DB!A:K,11,0),"")</f>
        <v/>
      </c>
      <c r="C4" s="129"/>
      <c r="D4" s="127"/>
      <c r="E4" s="130"/>
      <c r="F4" s="131"/>
      <c r="G4" s="132">
        <f ca="1">IFERROR(NOW()-F4,"-")</f>
        <v>45986.414906365739</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45986.414906365739</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45986.414906365739</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45986.414906365739</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45986.414906365739</v>
      </c>
      <c r="H8" s="131"/>
      <c r="I8" s="129" t="str">
        <f>IFERROR(VLOOKUP(D8,DB!A:F,6,0),"")</f>
        <v/>
      </c>
      <c r="J8" s="129" t="str">
        <f>IFERROR(VLOOKUP(D8,DB!A:G,7,0),"")</f>
        <v/>
      </c>
      <c r="K8" s="133"/>
      <c r="L8" s="134" t="str">
        <f>IFERROR(VLOOKUP(D8,DB!A:I,9,0),"")</f>
        <v/>
      </c>
    </row>
    <row r="9" spans="1:15" s="64" customFormat="1" ht="15" customHeight="1">
      <c r="A9" s="151"/>
      <c r="B9" s="150" t="str">
        <f>IFERROR(VLOOKUP(D9,DB!A:K,11,0),"")</f>
        <v/>
      </c>
      <c r="C9" s="150"/>
      <c r="D9" s="59"/>
      <c r="E9" s="149"/>
      <c r="F9" s="148"/>
      <c r="G9" s="147">
        <f ca="1">IFERROR(NOW()-F9,"-")</f>
        <v>45986.414906365739</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45986.414906365739</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45986.414906365739</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45986.414906365739</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45986.414906365739</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45986.414906365739</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45986.414906365739</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45986.414906365739</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45986.414906365739</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45986.414906365739</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45986.414906365739</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45986.414906365739</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45986.414906365739</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45986.414906365739</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45986.414906365739</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45986.414906365739</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45986.414906365739</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45986.414906365739</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45986.414906365739</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45986.414906365739</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45986.414906365739</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45986.414906365739</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45986.414906365739</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45986.414906365739</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45986.414906365739</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45986.414906365739</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45986.414906365739</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45986.414906365739</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45986.414906365739</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45986.414906365739</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45986.414906365739</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45986.414906365739</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45986.414906365739</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45986.414906365739</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45986.414906365739</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45986.414906365739</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45986.414906365739</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45986.414906365739</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45986.414906365739</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45986.414906365739</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45986.414906365739</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45986.414906365739</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45986.414906365739</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45986.414906365739</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45986.414906365739</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45986.414906365739</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45986.414906365739</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45986.414906365739</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45986.414906365739</v>
      </c>
      <c r="H57" s="148"/>
      <c r="I57" s="150" t="str">
        <f>IFERROR(VLOOKUP(D57,DB!A:F,6,0),"")</f>
        <v/>
      </c>
      <c r="J57" s="150" t="str">
        <f>IFERROR(VLOOKUP(D57,DB!A:G,7,0),"")</f>
        <v/>
      </c>
      <c r="K57" s="146"/>
      <c r="L57" s="145" t="str">
        <f>IFERROR(VLOOKUP(D57,DB!A:I,9,0),"")</f>
        <v/>
      </c>
    </row>
    <row r="58" spans="1:12" s="64" customFormat="1" ht="15" customHeight="1">
      <c r="A58" s="151"/>
      <c r="B58" s="150" t="str">
        <f>IFERROR(VLOOKUP(D58,DB!A:K,11,0),"")</f>
        <v/>
      </c>
      <c r="C58" s="150"/>
      <c r="D58" s="59"/>
      <c r="E58" s="149"/>
      <c r="F58" s="148"/>
      <c r="G58" s="147">
        <f ca="1">IFERROR(NOW()-F58,"-")</f>
        <v>45986.414906365739</v>
      </c>
      <c r="H58" s="148"/>
      <c r="I58" s="150" t="str">
        <f>IFERROR(VLOOKUP(D58,DB!A:F,6,0),"")</f>
        <v/>
      </c>
      <c r="J58" s="150" t="str">
        <f>IFERROR(VLOOKUP(D58,DB!A:G,7,0),"")</f>
        <v/>
      </c>
      <c r="K58" s="146"/>
      <c r="L58" s="145" t="str">
        <f>IFERROR(VLOOKUP(D58,DB!A:I,9,0),"")</f>
        <v/>
      </c>
    </row>
    <row r="59" spans="1:12" s="64" customFormat="1" ht="15" customHeight="1">
      <c r="A59" s="151"/>
      <c r="B59" s="150" t="str">
        <f>IFERROR(VLOOKUP(D59,DB!A:K,11,0),"")</f>
        <v/>
      </c>
      <c r="C59" s="150"/>
      <c r="D59" s="59"/>
      <c r="E59" s="149"/>
      <c r="F59" s="148"/>
      <c r="G59" s="147">
        <f ca="1">IFERROR(NOW()-F59,"-")</f>
        <v>45986.414906365739</v>
      </c>
      <c r="H59" s="148"/>
      <c r="I59" s="150" t="str">
        <f>IFERROR(VLOOKUP(D59,DB!A:F,6,0),"")</f>
        <v/>
      </c>
      <c r="J59" s="150" t="str">
        <f>IFERROR(VLOOKUP(D59,DB!A:G,7,0),"")</f>
        <v/>
      </c>
      <c r="K59" s="146"/>
      <c r="L59" s="145" t="str">
        <f>IFERROR(VLOOKUP(D59,DB!A:I,9,0),"")</f>
        <v/>
      </c>
    </row>
    <row r="60" spans="1:12" s="64" customFormat="1" ht="15" customHeight="1">
      <c r="A60" s="151"/>
      <c r="B60" s="150" t="str">
        <f>IFERROR(VLOOKUP(D60,DB!A:K,11,0),"")</f>
        <v/>
      </c>
      <c r="C60" s="150"/>
      <c r="D60" s="59"/>
      <c r="E60" s="149"/>
      <c r="F60" s="148"/>
      <c r="G60" s="147">
        <f ca="1">IFERROR(NOW()-F60,"-")</f>
        <v>45986.414906365739</v>
      </c>
      <c r="H60" s="148"/>
      <c r="I60" s="150" t="str">
        <f>IFERROR(VLOOKUP(D60,DB!A:F,6,0),"")</f>
        <v/>
      </c>
      <c r="J60" s="150" t="str">
        <f>IFERROR(VLOOKUP(D60,DB!A:G,7,0),"")</f>
        <v/>
      </c>
      <c r="K60" s="146"/>
      <c r="L60" s="145" t="str">
        <f>IFERROR(VLOOKUP(D60,DB!A:I,9,0),"")</f>
        <v/>
      </c>
    </row>
    <row r="61" spans="1:12" s="64" customFormat="1" ht="15" customHeight="1">
      <c r="A61" s="151"/>
      <c r="B61" s="150" t="str">
        <f>IFERROR(VLOOKUP(D61,DB!A:K,11,0),"")</f>
        <v/>
      </c>
      <c r="C61" s="150"/>
      <c r="D61" s="59"/>
      <c r="E61" s="149"/>
      <c r="F61" s="148"/>
      <c r="G61" s="147">
        <f ca="1">IFERROR(NOW()-F61,"-")</f>
        <v>45986.414906365739</v>
      </c>
      <c r="H61" s="148"/>
      <c r="I61" s="150" t="str">
        <f>IFERROR(VLOOKUP(D61,DB!A:F,6,0),"")</f>
        <v/>
      </c>
      <c r="J61" s="150" t="str">
        <f>IFERROR(VLOOKUP(D61,DB!A:G,7,0),"")</f>
        <v/>
      </c>
      <c r="K61" s="146"/>
      <c r="L61" s="145" t="str">
        <f>IFERROR(VLOOKUP(D61,DB!A:I,9,0),"")</f>
        <v/>
      </c>
    </row>
    <row r="62" spans="1:12" s="64" customFormat="1" ht="15" customHeight="1">
      <c r="F62" s="144"/>
      <c r="G62" s="143"/>
      <c r="H62" s="144"/>
      <c r="K62" s="142"/>
    </row>
    <row r="63" spans="1:12" s="64" customFormat="1" ht="15" customHeight="1">
      <c r="F63" s="144"/>
      <c r="G63" s="143"/>
      <c r="H63" s="144"/>
      <c r="K63" s="142"/>
    </row>
    <row r="64" spans="1:12" s="64" customFormat="1" ht="15" customHeight="1">
      <c r="F64" s="144"/>
      <c r="G64" s="143"/>
      <c r="H64" s="144"/>
      <c r="K64" s="142"/>
    </row>
    <row r="65" spans="6:11" s="64" customFormat="1" ht="15" customHeight="1">
      <c r="F65" s="144"/>
      <c r="G65" s="143"/>
      <c r="H65" s="144"/>
      <c r="K65" s="142"/>
    </row>
    <row r="66" spans="6:11" s="64" customFormat="1" ht="15" customHeight="1">
      <c r="F66" s="144"/>
      <c r="G66" s="143"/>
      <c r="H66" s="144"/>
      <c r="K66" s="142"/>
    </row>
  </sheetData>
  <customSheetViews>
    <customSheetView guid="{F6042A99-DD27-4453-835D-0834D95730CC}" filter="1" showAutoFilter="1">
      <pageMargins left="0" right="0" top="0" bottom="0" header="0" footer="0"/>
      <autoFilter ref="B1:M1" xr:uid="{9777A893-0D13-42FA-A61B-5B08165FF161}"/>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6"/>
  <sheetViews>
    <sheetView workbookViewId="0">
      <pane ySplit="1" topLeftCell="A2" activePane="bottomLeft" state="frozen"/>
      <selection pane="bottomLeft"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161.41506840277725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2.0274873842572561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45986.414906365739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45986.414906365739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45986.414906365739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45986.414906365739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45986.414906365739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45986.414906365739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45986.414906365739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45986.414906365739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45986.414906365739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45986.414906365739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45986.414906365739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45986.414906365739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45986.414906365739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45986.414906365739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45986.414906365739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45986.414906365739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45986.414906365739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45986.414906365739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45986.414906365739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45986.414906365739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45986.414906365739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45986.414906365739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45986.414906365739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45986.414906365739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45986.414906365739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45986.414906365739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45986.414906365739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45986.414906365739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45986.414906365739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45986.414906365739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45986.414906365739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45986.414906365739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45986.414906365739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45986.414906365739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45986.414906365739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45986.414906365739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45986.414906365739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45986.414906365739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45986.414906365739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45986.414906365739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45986.414906365739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45986.414906365739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45986.414906365739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45986.414906365739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45986.414906365739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45986.414906365739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45986.414906365739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45986.414906365739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45986.414906365739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45986.414906365739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45986.414906365739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45986.414906365739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45986.414906365739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45986.414906365739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45986.414906365739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45986.414906365739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45986.414906365739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45986.414906365739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45986.414906365739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45986.414906365739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45986.414906365739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45986.414906365739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45986.414906365739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45986.414906365739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45986.414906365739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45986.414906365739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45986.414906365739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45986.414906365739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45986.414906365739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45986.414906365739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45986.414906365739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45986.414906365739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45986.414906365739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45986.414906365739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45986.414906365739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45986.414906365739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45986.414906365739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45986.414906365739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45986.414906365739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45986.414906365739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45986.414906365739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45986.414906365739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45986.414906365739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45986.414906365739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45986.414906365739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45986.414906365739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45986.414906365739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45986.414906365739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45986.414906365739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45986.414906365739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45986.414906365739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45986.414906365739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45986.414906365739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45986.414906365739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45986.414906365739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45986.414906365739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45986.414906365739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45986.414906365739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45986.414906365739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45986.414906365739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45986.414906365739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45986.414906365739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45986.414906365739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45986.414906365739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45986.414906365739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45986.414906365739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45986.414906365739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45986.414906365739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45986.414906365739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45986.414906365739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45986.414906365739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45986.414906365739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45986.414906365739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45986.414906365739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45986.414906365739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45986.414906365739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45986.414906365739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45986.414906365739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45986.414906365739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45986.414906365739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45986.414906365739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45986.414906365739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sheetData>
  <dataValidations count="2">
    <dataValidation allowBlank="1" showInputMessage="1" showErrorMessage="1" sqref="E1" xr:uid="{4D935161-CDD3-4592-B877-3FB59C99E142}"/>
    <dataValidation type="list" allowBlank="1" showInputMessage="1" showErrorMessage="1" sqref="E3:E1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45986.414906365739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45986.414906365739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45986.414906365739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45986.414906365739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45986.414906365739</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45986.414906365739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45986.414906365739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45986.414906365739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45986.414906365739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45986.414906365739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45986.414906365739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45986.414906365739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45986.414906365739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45986.414906365739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45986.414906365739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45986.414906365739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45986.414906365739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45986.414906365739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45986.414906365739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45986.414906365739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45986.414906365739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45986.414906365739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45986.414906365739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45986.414906365739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45986.414906365739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45986.414906365739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45986.414906365739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45986.414906365739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45986.414906365739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45986.414906365739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45986.414906365739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45986.414906365739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45986.414906365739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45986.414906365739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45986.414906365739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45986.414906365739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45986.414906365739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45986.414906365739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45986.414906365739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45986.414906365739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45986.414906365739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45986.414906365739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45986.414906365739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45986.414906365739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45986.414906365739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45986.414906365739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45986.414906365739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45986.414906365739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45986.414906365739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45986.414906365739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45986.414906365739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45986.414906365739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45986.414906365739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45986.414906365739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45986.414906365739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45986.414906365739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45986.414906365739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45986.414906365739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45986.414906365739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45986.414906365739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45986.414906365739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45986.414906365739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45986.414906365739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45986.414906365739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45986.414906365739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45986.414906365739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45986.414906365739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45986.414906365739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45986.414906365739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45986.414906365739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45986.414906365739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45986.414906365739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45986.414906365739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45986.414906365739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45986.414906365739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45986.414906365739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45986.414906365739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45986.414906365739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45986.414906365739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45986.414906365739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45986.414906365739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45986.414906365739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45986.414906365739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45986.414906365739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45986.414906365739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45986.414906365739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45986.414906365739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45986.414906365739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45986.414906365739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45986.414906365739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45986.414906365739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45986.414906365739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45986.414906365739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45986.414906365739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45986.414906365739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45986.414906365739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45986.414906365739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45986.414906365739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45986.414906365739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45986.414906365739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45986.414906365739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45986.414906365739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45986.414906365739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45986.414906365739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45986.414906365739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45986.414906365739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45986.414906365739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45986.414906365739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45986.414906365739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45986.414906365739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45986.414906365739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45986.414906365739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45986.414906365739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45986.414906365739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45986.414906365739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45986.414906365739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45986.414906365739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45986.414906365739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45986.414906365739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45986.414906365739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45986.414906365739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45986.414906365739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45986.414906365739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45986.414906365739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45986.414906365739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45986.414906365739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45986.414906365739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45986.414906365739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45986.414906365739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45986.414906365739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45986.414906365739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45986.414906365739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45986.414906365739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45986.414906365739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45986.414906365739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45986.414906365739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45986.414906365739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45986.414906365739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45986.414906365739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45986.414906365739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45986.414906365739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45986.414906365739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45986.414906365739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45986.414906365739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45986.414906365739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45986.414906365739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45986.414906365739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45986.414906365739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45986.414906365739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45986.414906365739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45986.414906365739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45986.414906365739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45986.414906365739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45986.414906365739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45986.414906365739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45986.414906365739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45986.414906365739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45986.414906365739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45986.414906365739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45986.414906365739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45986.414906365739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45986.414906365739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45986.414906365739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45986.414906365739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45986.414906365739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45986.414906365739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45986.414906365739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45986.414906365739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45986.414906365739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45986.414906365739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45986.414906365739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45986.414906365739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45986.414906365739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45986.414906365739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45986.414906365739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45986.414906365739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45986.414906365739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45986.414906365739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45986.414906365739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45986.414906365739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45986.414906365739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45986.414906365739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45986.414906365739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45986.414906365739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45986.414906365739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45986.414906365739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45986.414906365739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45986.414906365739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45986.414906365739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45986.414906365739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45986.414906365739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45986.414906365739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45986.414906365739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45986.414906365739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45986.414906365739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45986.414906365739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45986.414906365739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45986.414906365739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45986.414906365739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45986.414906365739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45986.414906365739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45986.414906365739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45986.414906365739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45986.414906365739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45986.414906365739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45986.414906365739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45986.414906365739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45986.414906365739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45986.414906365739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45986.414906365739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45986.414906365739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45986.414906365739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45986.414906365739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45986.414906365739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45986.414906365739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45986.414906365739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45986.414906365739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45986.414906365739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45986.414906365739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45986.414906365739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45986.414906365739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45986.414906365739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45986.414906365739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45986.414906365739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45986.414906365739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45986.414906365739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45986.414906365739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45986.414906365739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45986.414906365739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45986.414906365739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45986.414906365739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45986.414906365739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45986.414906365739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45986.414906365739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45986.414906365739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45986.414906365739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45986.414906365739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45986.414906365739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45986.414906365739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45986.414906365739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45986.414906365739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45986.414906365739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45986.414906365739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45986.414906365739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45986.414906365739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45986.414906365739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45986.414906365739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45986.414906365739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45986.414906365739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45986.414906365739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45986.414906365739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45986.414906365739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45986.414906365739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45986.414906365739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45986.414906365739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45986.414906365739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45986.414906365739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45986.414906365739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45986.414906365739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45986.414906365739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45986.414906365739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45986.414906365739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45986.414906365739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45986.414906365739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45986.414906365739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45986.414906365739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45986.414906365739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45986.414906365739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45986.414906365739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45986.414906365739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45986.414906365739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45986.414906365739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45986.414906365739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45986.414906365739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45986.414906365739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45986.414906365739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45986.414906365739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45986.414906365739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45986.414906365739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45986.414906365739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45986.414906365739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45986.414906365739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45986.414906365739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45986.414906365739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45986.414906365739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45986.414906365739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45986.414906365739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45986.414906365739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45986.414906365739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45986.414906365739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45986.414906365739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45986.414906365739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45986.414906365739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45986.414906365739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45986.414906365739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45986.414906365739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45986.414906365739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45986.414906365739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45986.414906365739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45986.414906365739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45986.414906365739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45986.414906365739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45986.414906365739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45986.414906365739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45986.414906365739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45986.414906365739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45986.414906365739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45986.414906365739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45986.414906365739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45986.414906365739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45986.414906365739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45986.414906365739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45986.414906365739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45986.414906365739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45986.414906365739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45986.414906365739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45986.414906365739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45986.414906365739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45986.414906365739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45986.414906365739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45986.414906365739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45986.414906365739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45986.414906365739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45986.414906365739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45986.414906365739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45986.414906365739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45986.414906365739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45986.414906365739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45986.414906365739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45986.414906365739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45986.414906365739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45986.414906365739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45986.414906365739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45986.414906365739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45986.414906365739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45986.414906365739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45986.414906365739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45986.414906365739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45986.414906365739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45986.414906365739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45986.414906365739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45986.414906365739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45986.414906365739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45986.414906365739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45986.414906365739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45986.414906365739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45986.414906365739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45986.414906365739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45986.414906365739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45986.414906365739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45986.414906365739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45986.414906365739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45986.414906365739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45986.414906365739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45986.414906365739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45986.414906365739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45986.414906365739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45986.414906365739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45986.414906365739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45986.414906365739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45986.414906365739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45986.414906365739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45986.414906365739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45986.414906365739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45986.414906365739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45986.414906365739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45986.414906365739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45986.414906365739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45986.414906365739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45986.414906365739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45986.414906365739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45986.414906365739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45986.414906365739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45986.414906365739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45986.414906365739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45986.414906365739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45986.414906365739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45986.414906365739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45986.414906365739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45986.414906365739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45986.414906365739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45986.414906365739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45986.414906365739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45986.414906365739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45986.414906365739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45986.414906365739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45986.414906365739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45986.414906365739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45986.414906365739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45986.414906365739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45986.414906365739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45986.414906365739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45986.414906365739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45986.414906365739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45986.414906365739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45986.414906365739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45986.414906365739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45986.414906365739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45986.414906365739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45986.414906365739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45986.414906365739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45986.414906365739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45986.414906365739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45986.414906365739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45986.414906365739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45986.414906365739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45986.414906365739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45986.414906365739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45986.414906365739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45986.414906365739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45986.414906365739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45986.414906365739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45986.414906365739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45986.414906365739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45986.414906365739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45986.414906365739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45986.414906365739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45986.414906365739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45986.414906365739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45986.414906365739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45986.414906365739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45986.414906365739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45986.414906365739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45986.414906365739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45986.414906365739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45986.414906365739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45986.414906365739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45986.414906365739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45986.414906365739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45986.414906365739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45986.414906365739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45986.414906365739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45986.414906365739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45986.414906365739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45986.414906365739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45986.414906365739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45986.414906365739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45986.414906365739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45986.414906365739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45986.414906365739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45986.414906365739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45986.414906365739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45986.414906365739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45986.414906365739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45986.414906365739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45986.414906365739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45986.414906365739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45986.414906365739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45986.414906365739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45986.414906365739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45986.414906365739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45986.414906365739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45986.414906365739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45986.414906365739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45986.414906365739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45986.414906365739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45986.414906365739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45986.414906365739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45986.414906365739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45986.414906365739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45986.414906365739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45986.414906365739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45986.414906365739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45986.414906365739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45986.414906365739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45986.414906365739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45986.414906365739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45986.414906365739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45986.414906365739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45986.414906365739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45986.414906365739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45986.414906365739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45986.414906365739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45986.414906365739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45986.414906365739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45986.414906365739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45986.414906365739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45986.414906365739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45986.414906365739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45986.414906365739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45986.414906365739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45986.414906365739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45986.414906365739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45986.414906365739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45986.414906365739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45986.414906365739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45986.414906365739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45986.414906365739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45986.414906365739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45986.414906365739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45986.414906365739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45986.414906365739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45986.414906365739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45986.414906365739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45986.414906365739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45986.414906365739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45986.414906365739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45986.414906365739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45986.414906365739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45986.414906365739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45986.414906365739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45986.414906365739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45986.414906365739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45986.414906365739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45986.414906365739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45986.414906365739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45986.414906365739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45986.414906365739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45986.414906365739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45986.414906365739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45986.414906365739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45986.414906365739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45986.414906365739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45986.414906365739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45986.414906365739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45986.414906365739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45986.414906365739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45986.414906365739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45986.414906365739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45986.414906365739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45986.414906365739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45986.414906365739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45986.414906365739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45986.414906365739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45986.414906365739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45986.414906365739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45986.414906365739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45986.414906365739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45986.414906365739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45986.414906365739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45986.414906365739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45986.414906365739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45986.414906365739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45986.414906365739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45986.414906365739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45986.414906365739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45986.414906365739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45986.414906365739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45986.414906365739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45986.414906365739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45986.414906365739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45986.414906365739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45986.414906365739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45986.414906365739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45986.414906365739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45986.414906365739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45986.414906365739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45986.414906365739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45986.414906365739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45986.414906365739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45986.414906365739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45986.414906365739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45986.414906365739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45986.414906365739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45986.414906365739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45986.414906365739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45986.414906365739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45986.414906365739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45986.414906365739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45986.414906365739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45986.414906365739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45986.414906365739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45986.414906365739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45986.414906365739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45986.414906365739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45986.414906365739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45986.414906365739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45986.414906365739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45986.414906365739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45986.414906365739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45986.414906365739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45986.414906365739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45986.414906365739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45986.414906365739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45986.414906365739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45986.414906365739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45986.414906365739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45986.414906365739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45986.414906365739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45986.414906365739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45986.414906365739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45986.414906365739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45986.414906365739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45986.414906365739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45986.414906365739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45986.414906365739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45986.414906365739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45986.414906365739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45986.414906365739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45986.414906365739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45986.414906365739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45986.414906365739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45986.414906365739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45986.414906365739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45986.414906365739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45986.414906365739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45986.414906365739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45986.414906365739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45986.414906365739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45986.414906365739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45986.414906365739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45986.414906365739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45986.414906365739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45986.414906365739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45986.414906365739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45986.414906365739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45986.414906365739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45986.414906365739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45986.414906365739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45986.414906365739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45986.414906365739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45986.414906365739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45986.414906365739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45986.414906365739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45986.414906365739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45986.414906365739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45986.414906365739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45986.414906365739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45986.414906365739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45986.414906365739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45986.414906365739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45986.414906365739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45986.414906365739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45986.414906365739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45986.414906365739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45986.414906365739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45986.414906365739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45986.414906365739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45986.414906365739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45986.414906365739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45986.414906365739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45986.414906365739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45986.414906365739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45986.414906365739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45986.414906365739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45986.414906365739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45986.414906365739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45986.414906365739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45986.414906365739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45986.414906365739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45986.414906365739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45986.414906365739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45986.414906365739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45986.414906365739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45986.414906365739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45986.414906365739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45986.414906365739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45986.414906365739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45986.414906365739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45986.414906365739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45986.414906365739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45986.414906365739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45986.414906365739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45986.414906365739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45986.414906365739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45986.414906365739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45986.414906365739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45986.414906365739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45986.414906365739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45986.414906365739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45986.414906365739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45986.414906365739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45986.414906365739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45986.414906365739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45986.414906365739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45986.414906365739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45986.414906365739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45986.414906365739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45986.414906365739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45986.414906365739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45986.414906365739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45986.414906365739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45986.414906365739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45986.414906365739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45986.414906365739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45986.414906365739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45986.414906365739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45986.414906365739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45986.414906365739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45986.414906365739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45986.414906365739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45986.414906365739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45986.414906365739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45986.414906365739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45986.414906365739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45986.414906365739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45986.414906365739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45986.414906365739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45986.414906365739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45986.414906365739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45986.414906365739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45986.414906365739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45986.414906365739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45986.414906365739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45986.414906365739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45986.414906365739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45986.414906365739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45986.414906365739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45986.414906365739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45986.414906365739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45986.414906365739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45986.414906365739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45986.414906365739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45986.414906365739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45986.414906365739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45986.414906365739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45986.414906365739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45986.414906365739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45986.414906365739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45986.414906365739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45986.414906365739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45986.414906365739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45986.414906365739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45986.414906365739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45986.414906365739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45986.414906365739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45986.414906365739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45986.414906365739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45986.414906365739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45986.414906365739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45986.414906365739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45986.414906365739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45986.414906365739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45986.414906365739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45986.414906365739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45986.414906365739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45986.414906365739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45986.414906365739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45986.414906365739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45986.414906365739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45986.414906365739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45986.414906365739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45986.414906365739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45986.414906365739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45986.414906365739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45986.414906365739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45986.414906365739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45986.414906365739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45986.414906365739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45986.414906365739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45986.414906365739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45986.414906365739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45986.414906365739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45986.414906365739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45986.414906365739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45986.414906365739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45986.414906365739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45986.414906365739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45986.414906365739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45986.414906365739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45986.414906365739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45986.414906365739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45986.414906365739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45986.414906365739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45986.414906365739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45986.414906365739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45986.414906365739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45986.414906365739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45986.414906365739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45986.414906365739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45986.414906365739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45986.414906365739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45986.414906365739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45986.414906365739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45986.414906365739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45986.414906365739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45986.414906365739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45986.414906365739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45986.414906365739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45986.414906365739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45986.414906365739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45986.414906365739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45986.414906365739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45986.414906365739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45986.414906365739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45986.414906365739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45986.414906365739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45986.414906365739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45986.414906365739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45986.414906365739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45986.414906365739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45986.414906365739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45986.414906365739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45986.414906365739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45986.414906365739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45986.414906365739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45986.414906365739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45986.414906365739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45986.414906365739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45986.414906365739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45986.414906365739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45986.414906365739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45986.414906365739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45986.414906365739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45986.414906365739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45986.414906365739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45986.414906365739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45986.414906365739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45986.414906365739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45986.414906365739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45986.414906365739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45986.414906365739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45986.414906365739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45986.414906365739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45986.414906365739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45986.414906365739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45986.414906365739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45986.414906365739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45986.414906365739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45986.414906365739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45986.414906365739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45986.414906365739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45986.414906365739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45986.414906365739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45986.414906365739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45986.414906365739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45986.414906365739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45986.414906365739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45986.414906365739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45986.414906365739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45986.414906365739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45986.414906365739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45986.414906365739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45986.414906365739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45986.414906365739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45986.414906365739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45986.414906365739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45986.414906365739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45986.414906365739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45986.414906365739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45986.414906365739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45986.414906365739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45986.414906365739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45986.414906365739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45986.414906365739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45986.414906365739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45986.414906365739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45986.414906365739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45986.414906365739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45986.414906365739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45986.414906365739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45986.414906365739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45986.414906365739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45986.414906365739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45986.414906365739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45986.414906365739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45986.414906365739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45986.414906365739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45986.414906365739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45986.414906365739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45986.414906365739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45986.414906365739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45986.414906365739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45986.414906365739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45986.414906365739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45986.414906365739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45986.414906365739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45986.414906365739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45986.414906365739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45986.414906365739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45986.414906365739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45986.414906365739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45986.414906365739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45986.414906365739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45986.414906365739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45986.414906365739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45986.414906365739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45986.414906365739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45986.414906365739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45986.414906365739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45986.414906365739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45986.414906365739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45986.414906365739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45986.414906365739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45986.414906365739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45986.414906365739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45986.414906365739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45986.414906365739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45986.414906365739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45986.414906365739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45986.414906365739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45986.414906365739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45986.414906365739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45986.414906365739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45986.414906365739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45986.414906365739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45986.414906365739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45986.414906365739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45986.414906365739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45986.414906365739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45986.414906365739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45986.414906365739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45986.414906365739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45986.414906365739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45986.414906365739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45986.414906365739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45986.414906365739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45986.414906365739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45986.414906365739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45986.414906365739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45986.414906365739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45986.414906365739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45986.414906365739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45986.414906365739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45986.414906365739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45986.414906365739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45986.414906365739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45986.414906365739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45986.414906365739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45986.414906365739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45986.414906365739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45986.414906365739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45986.414906365739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45986.414906365739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45986.414906365739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45986.414906365739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45986.414906365739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45986.414906365739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45986.414906365739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45986.414906365739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45986.414906365739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45986.414906365739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45986.414906365739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45986.414906365739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45986.414906365739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45986.414906365739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45986.414906365739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45986.414906365739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45986.414906365739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45986.414906365739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45986.414906365739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45986.414906365739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45986.414906365739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45986.414906365739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45986.414906365739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45986.414906365739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45986.414906365739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45986.414906365739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45986.414906365739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45986.414906365739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45986.414906365739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45986.414906365739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45986.414906365739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45986.414906365739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45986.414906365739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45986.414906365739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45986.414906365739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45986.414906365739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45986.414906365739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45986.414906365739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45986.414906365739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45986.414906365739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45986.414906365739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45986.414906365739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45986.414906365739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6"/>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282.93418877314252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5</v>
      </c>
      <c r="D3" s="91" t="s">
        <v>29494</v>
      </c>
      <c r="E3" s="94" t="s">
        <v>39021</v>
      </c>
      <c r="F3" s="95">
        <v>45986.372442129628</v>
      </c>
      <c r="G3" s="96">
        <f t="shared" ref="G3:G64" ca="1" si="0">IFERROR(NOW()-F3,"")</f>
        <v>4.246423611039063E-2</v>
      </c>
      <c r="H3" s="95">
        <v>45986.361284722225</v>
      </c>
      <c r="I3" s="113" t="str">
        <f>IFERROR(VLOOKUP(D3,DB!A:F,6,0),"")</f>
        <v>SCECO</v>
      </c>
      <c r="J3" s="113" t="str">
        <f>IFERROR(VLOOKUP(D3,DB!A:G,7,0),"")</f>
        <v>Weak</v>
      </c>
      <c r="K3" s="97" t="s">
        <v>39112</v>
      </c>
      <c r="L3" s="91" t="str">
        <f>IFERROR(VLOOKUP(D3,DB!A:I,9,0),"")</f>
        <v>Latis</v>
      </c>
    </row>
    <row r="4" spans="1:16" ht="15" customHeight="1">
      <c r="A4" s="113" t="s">
        <v>39113</v>
      </c>
      <c r="B4" s="113" t="str">
        <f>IFERROR(VLOOKUP(D4,DB!A:K,11,0),"")</f>
        <v>R4</v>
      </c>
      <c r="C4" s="93">
        <v>4</v>
      </c>
      <c r="D4" s="91" t="s">
        <v>30486</v>
      </c>
      <c r="E4" s="94" t="s">
        <v>39021</v>
      </c>
      <c r="F4" s="95">
        <v>45986.378113425926</v>
      </c>
      <c r="G4" s="96">
        <f t="shared" ca="1" si="0"/>
        <v>3.6792939812585246E-2</v>
      </c>
      <c r="H4" s="95">
        <v>45986.372071759259</v>
      </c>
      <c r="I4" s="113" t="str">
        <f>IFERROR(VLOOKUP(D4,DB!A:F,6,0),"")</f>
        <v>SCECO</v>
      </c>
      <c r="J4" s="113" t="str">
        <f>IFERROR(VLOOKUP(D4,DB!A:G,7,0),"")</f>
        <v>Vandalized</v>
      </c>
      <c r="K4" s="97" t="s">
        <v>39114</v>
      </c>
      <c r="L4" s="91" t="str">
        <f>IFERROR(VLOOKUP(D4,DB!A:I,9,0),"")</f>
        <v>Latis</v>
      </c>
    </row>
    <row r="5" spans="1:16" ht="15" customHeight="1">
      <c r="A5" s="113"/>
      <c r="B5" s="113" t="str">
        <f>IFERROR(VLOOKUP(D5,DB!A:K,11,0),"")</f>
        <v/>
      </c>
      <c r="C5" s="93"/>
      <c r="D5" s="91"/>
      <c r="E5" s="94"/>
      <c r="F5" s="95"/>
      <c r="G5" s="96">
        <f t="shared" ca="1" si="0"/>
        <v>45986.414906365739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45986.414906365739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45986.414906365739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45986.414906365739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45986.414906365739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45986.414906365739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45986.414906365739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45986.414906365739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45986.414906365739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45986.414906365739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45986.414906365739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45986.414906365739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45986.414906365739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45986.414906365739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45986.414906365739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45986.414906365739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45986.414906365739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45986.414906365739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45986.414906365739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45986.414906365739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45986.414906365739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45986.414906365739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45986.414906365739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45986.414906365739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45986.414906365739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45986.414906365739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45986.414906365739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45986.414906365739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45986.414906365739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45986.414906365739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45986.414906365739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45986.414906365739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45986.414906365739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45986.414906365739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45986.414906365739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45986.414906365739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45986.414906365739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45986.414906365739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45986.414906365739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45986.414906365739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45986.414906365739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45986.414906365739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45986.414906365739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45986.414906365739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45986.414906365739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45986.414906365739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45986.414906365739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45986.414906365739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45986.414906365739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45986.414906365739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45986.414906365739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45986.414906365739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45986.414906365739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45986.414906365739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45986.414906365739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45986.414906365739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45986.414906365739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45986.414906365739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45986.414906365739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45986.414906365739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1">IFERROR(NOW()-F65,"")</f>
        <v>45986.414906365739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45986.414906365739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45986.414906365739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45986.414906365739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45986.414906365739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45986.414906365739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45986.414906365739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45986.414906365739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45986.414906365739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45986.414906365739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45986.414906365739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45986.414906365739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45986.414906365739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45986.414906365739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45986.414906365739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45986.414906365739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45986.414906365739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45986.414906365739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45986.414906365739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45986.414906365739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45986.414906365739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45986.414906365739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45986.414906365739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45986.414906365739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45986.414906365739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45986.414906365739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45986.414906365739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45986.414906365739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45986.414906365739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45986.414906365739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45986.414906365739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45986.414906365739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45986.414906365739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45986.414906365739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45986.414906365739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45986.414906365739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45986.414906365739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45986.414906365739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45986.414906365739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45986.414906365739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45986.414906365739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45986.414906365739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45986.414906365739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45986.414906365739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45986.414906365739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45986.414906365739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45986.414906365739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45986.414906365739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45986.414906365739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45986.414906365739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45986.414906365739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45986.414906365739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45986.414906365739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45986.414906365739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45986.414906365739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45986.414906365739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45986.414906365739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45986.414906365739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45986.414906365739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45986.414906365739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45986.414906365739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45986.414906365739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45986.414906365739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45986.414906365739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2">IFERROR(NOW()-F129,"")</f>
        <v>45986.414906365739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45986.414906365739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45986.414906365739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45986.414906365739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45986.414906365739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45986.414906365739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45986.414906365739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45986.414906365739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45986.414906365739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45986.414906365739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45986.414906365739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45986.414906365739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45986.414906365739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45986.414906365739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45986.414906365739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45986.414906365739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45986.414906365739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45986.414906365739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45986.414906365739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45986.414906365739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45986.414906365739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45986.414906365739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45986.414906365739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45986.414906365739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45986.414906365739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45986.414906365739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45986.414906365739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45986.414906365739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45986.414906365739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45986.414906365739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45986.414906365739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45986.414906365739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45986.414906365739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45986.414906365739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45986.414906365739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45986.414906365739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45986.414906365739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45986.414906365739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45986.414906365739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45986.414906365739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45986.414906365739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45986.414906365739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45986.414906365739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45986.414906365739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45986.414906365739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45986.414906365739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45986.414906365739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45986.414906365739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45986.414906365739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45986.414906365739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45986.414906365739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45986.414906365739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45986.414906365739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45986.414906365739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45986.414906365739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45986.414906365739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45986.414906365739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45986.414906365739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45986.414906365739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45986.414906365739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45986.414906365739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45986.414906365739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45986.414906365739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45986.414906365739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3">IFERROR(NOW()-F193,"")</f>
        <v>45986.414906365739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45986.414906365739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45986.414906365739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45986.414906365739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45986.414906365739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45986.414906365739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45986.414906365739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45986.414906365739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45986.414906365739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45986.414906365739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45986.414906365739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45986.414906365739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45986.414906365739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45986.414906365739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45986.414906365739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45986.414906365739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45986.414906365739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45986.414906365739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45986.414906365739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45986.414906365739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45986.414906365739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45986.414906365739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45986.414906365739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45986.414906365739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45986.414906365739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45986.414906365739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45986.414906365739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45986.414906365739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45986.414906365739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45986.414906365739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45986.414906365739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45986.414906365739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45986.414906365739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45986.414906365739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45986.414906365739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45986.414906365739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45986.414906365739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45986.414906365739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45986.414906365739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45986.414906365739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45986.414906365739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45986.414906365739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45986.414906365739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45986.414906365739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45986.414906365739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45986.414906365739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45986.414906365739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45986.414906365739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45986.414906365739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45986.414906365739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45986.414906365739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45986.414906365739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45986.414906365739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45986.414906365739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45986.414906365739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45986.414906365739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45986.414906365739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45986.414906365739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45986.414906365739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45986.414906365739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45986.414906365739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45986.414906365739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45986.414906365739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45986.414906365739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4">IFERROR(NOW()-F257,"")</f>
        <v>45986.414906365739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45986.414906365739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45986.414906365739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45986.414906365739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45986.414906365739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45986.414906365739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45986.414906365739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45986.414906365739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45986.414906365739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45986.414906365739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45986.414906365739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45986.414906365739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45986.414906365739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45986.414906365739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45986.414906365739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45986.414906365739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45986.414906365739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45986.414906365739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45986.414906365739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45986.414906365739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45986.414906365739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45986.414906365739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45986.414906365739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45986.414906365739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45986.414906365739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45986.414906365739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45986.414906365739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45986.414906365739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45986.414906365739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45986.414906365739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45986.414906365739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45986.414906365739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45986.414906365739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45986.414906365739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45986.414906365739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45986.414906365739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45986.414906365739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45986.414906365739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45986.414906365739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45986.414906365739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45986.414906365739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45986.414906365739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45986.414906365739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45986.414906365739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45986.414906365739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45986.414906365739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45986.414906365739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45986.414906365739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45986.414906365739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45986.414906365739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45986.414906365739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45986.414906365739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45986.414906365739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45986.414906365739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45986.414906365739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45986.414906365739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45986.414906365739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45986.414906365739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45986.414906365739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45986.414906365739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45986.414906365739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45986.414906365739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45986.414906365739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45986.414906365739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66" ca="1" si="5">IFERROR(NOW()-F321,"")</f>
        <v>45986.414906365739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45986.414906365739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45986.414906365739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45986.414906365739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45986.414906365739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45986.414906365739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45986.414906365739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45986.414906365739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45986.414906365739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45986.414906365739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45986.414906365739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45986.414906365739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45986.414906365739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45986.414906365739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45986.414906365739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45986.414906365739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45986.414906365739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45986.414906365739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45986.414906365739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45986.414906365739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45986.414906365739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45986.414906365739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45986.414906365739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45986.414906365739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45986.414906365739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45986.414906365739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45986.414906365739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45986.414906365739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45986.414906365739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45986.414906365739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45986.414906365739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45986.414906365739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45986.414906365739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45986.414906365739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45986.414906365739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45986.414906365739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45986.414906365739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45986.414906365739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45986.414906365739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45986.414906365739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45986.414906365739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45986.414906365739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45986.414906365739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45986.414906365739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45986.414906365739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45986.414906365739</v>
      </c>
      <c r="H366" s="95"/>
      <c r="I366" s="113" t="str">
        <f>IFERROR(VLOOKUP(D366,DB!A:F,6,0),"")</f>
        <v/>
      </c>
      <c r="J366" s="113" t="str">
        <f>IFERROR(VLOOKUP(D366,DB!A:G,7,0),"")</f>
        <v/>
      </c>
      <c r="K366" s="97"/>
      <c r="L366" s="91" t="str">
        <f>IFERROR(VLOOKUP(D366,DB!A:I,9,0),"")</f>
        <v/>
      </c>
    </row>
  </sheetData>
  <dataValidations count="2">
    <dataValidation allowBlank="1" showInputMessage="1" showErrorMessage="1" sqref="E1" xr:uid="{A4F81451-56CC-4543-9497-104C4E44EE4B}"/>
    <dataValidation type="list" allowBlank="1" showInputMessage="1" showErrorMessage="1" sqref="E2:E3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94.582846180550405</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60.226029050922079</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37.753795254626311</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5.0416077546251472</v>
      </c>
      <c r="H5" s="122">
        <v>45981.360798611109</v>
      </c>
      <c r="I5" s="109" t="str">
        <f>IFERROR(VLOOKUP(D5,DB!A:F,6,0),"")</f>
        <v>SCECO</v>
      </c>
      <c r="J5" s="109" t="str">
        <f>IFERROR(VLOOKUP(D5,DB!A:G,7,0),"")</f>
        <v>Dead</v>
      </c>
      <c r="K5" s="109" t="s">
        <v>39122</v>
      </c>
      <c r="L5" s="109" t="str">
        <f>IFERROR(VLOOKUP(D5,DB!A:I,9,0),"")</f>
        <v>Latis</v>
      </c>
    </row>
    <row r="6" spans="1:13">
      <c r="A6" s="109" t="s">
        <v>39123</v>
      </c>
      <c r="B6" s="109" t="str">
        <f>IFERROR(VLOOKUP(D6,DB!A:K,11,0),"")</f>
        <v>R5</v>
      </c>
      <c r="C6" s="109">
        <v>1</v>
      </c>
      <c r="D6" s="109" t="s">
        <v>35154</v>
      </c>
      <c r="E6" s="109" t="s">
        <v>39021</v>
      </c>
      <c r="F6" s="122">
        <v>45986.359537037039</v>
      </c>
      <c r="G6" s="111">
        <f ca="1">IFERROR(NOW()-F6,"")</f>
        <v>5.5369328700180631E-2</v>
      </c>
      <c r="H6" s="122">
        <v>45986.353576388887</v>
      </c>
      <c r="I6" s="109" t="str">
        <f>IFERROR(VLOOKUP(D6,DB!A:F,6,0),"")</f>
        <v>Generator-SG</v>
      </c>
      <c r="J6" s="109" t="str">
        <f>IFERROR(VLOOKUP(D6,DB!A:G,7,0),"")</f>
        <v>Dead</v>
      </c>
      <c r="K6" s="109" t="s">
        <v>39124</v>
      </c>
      <c r="L6" s="109" t="str">
        <f>IFERROR(VLOOKUP(D6,DB!A:I,9,0),"")</f>
        <v>Latis</v>
      </c>
    </row>
    <row r="7" spans="1:13">
      <c r="A7" s="109"/>
      <c r="B7" s="109" t="str">
        <f>IFERROR(VLOOKUP(D7,DB!A:K,11,0),"")</f>
        <v/>
      </c>
      <c r="C7" s="109"/>
      <c r="D7" s="109"/>
      <c r="E7" s="109"/>
      <c r="F7" s="109"/>
      <c r="G7" s="111">
        <f ca="1">IFERROR(NOW()-F7,"")</f>
        <v>45986.414906365739</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45986.414906365739</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45986.414906365739</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45986.414906365739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45986.414906365739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45986.414906365739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45986.414906365739</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45986.414906365739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45986.414906365739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45986.414906365739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45986.414906365739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45986.414906365739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45986.414906365739</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45986.414906365739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45986.414906365739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45986.414906365739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45986.414906365739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45986.414906365739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45986.414906365739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45986.414906365739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45986.414906365739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45986.414906365739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45986.414906365739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45986.414906365739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45986.414906365739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45986.414906365739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45986.414906365739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45986.414906365739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45986.414906365739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45986.414906365739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45986.414906365739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45986.414906365739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45986.414906365739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45986.414906365739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45986.414906365739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45986.414906365739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45986.414906365739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45986.414906365739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45986.414906365739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45986.414906365739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45986.414906365739</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1"/>
  <sheetViews>
    <sheetView tabSelected="1" workbookViewId="0">
      <selection activeCell="K7" sqref="K7"/>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39125</v>
      </c>
      <c r="B2" s="137" t="str">
        <f>IFERROR(VLOOKUP(D2,DB!A:K,11,0),"")</f>
        <v>R6</v>
      </c>
      <c r="C2" s="138">
        <v>2</v>
      </c>
      <c r="D2" s="137" t="s">
        <v>30160</v>
      </c>
      <c r="E2" s="109" t="s">
        <v>39021</v>
      </c>
      <c r="F2" s="139"/>
      <c r="G2" s="75">
        <f ca="1">IFERROR(NOW()-F2,"-")</f>
        <v>45986.414906365739</v>
      </c>
      <c r="H2" s="139"/>
      <c r="I2" s="137" t="str">
        <f>IFERROR(VLOOKUP(D2,DB!A:F,6,0),"")</f>
        <v>SCECO</v>
      </c>
      <c r="J2" s="137" t="str">
        <f>IFERROR(VLOOKUP(D2,DB!A:G,7,0),"")</f>
        <v>Vandalized</v>
      </c>
      <c r="K2" s="140" t="s">
        <v>39126</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45986.414906365739</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45986.414906365739</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45986.414906365739</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45986.414906365739</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45986.414906365739</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45986.414906365739</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45986.414906365739</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45986.414906365739</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45986.414906365739</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45986.414906365739</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45986.414906365739</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45986.414906365739</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5"/>
      <c r="E15" s="109"/>
      <c r="F15" s="139"/>
      <c r="G15" s="75">
        <f ca="1">IFERROR(NOW()-F15,"-")</f>
        <v>45986.414906365739</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45986.414906365739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45986.414906365739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45986.414906365739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45986.414906365739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45986.414906365739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45986.414906365739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5"/>
      <c r="E22" s="109"/>
      <c r="F22" s="139"/>
      <c r="G22" s="75">
        <f ca="1">IFERROR(NOW()-F22,"-")</f>
        <v>45986.414906365739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45986.414906365739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45986.414906365739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45986.414906365739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45986.414906365739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45986.414906365739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45986.414906365739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5"/>
      <c r="E29" s="109"/>
      <c r="F29" s="139"/>
      <c r="G29" s="75">
        <f ca="1">IFERROR(NOW()-F29,"-")</f>
        <v>45986.414906365739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45986.414906365739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45986.414906365739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45986.414906365739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45986.414906365739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45986.414906365739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45986.414906365739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5"/>
      <c r="E36" s="109"/>
      <c r="F36" s="139"/>
      <c r="G36" s="75">
        <f ca="1">IFERROR(NOW()-F36,"-")</f>
        <v>45986.414906365739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45986.414906365739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45986.414906365739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45986.414906365739</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45986.414906365739</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45986.414906365739</v>
      </c>
      <c r="H41" s="139"/>
      <c r="I41" s="137" t="str">
        <f>IFERROR(VLOOKUP(D41,DB!A:F,6,0),"")</f>
        <v/>
      </c>
      <c r="J41" s="137" t="str">
        <f>IFERROR(VLOOKUP(D41,DB!A:G,7,0),"")</f>
        <v/>
      </c>
      <c r="K41" s="140"/>
      <c r="L41" s="141"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2025-11-25T06:58:27Z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