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413" documentId="120_S{2AC9BD13-BADA-5192-A53E-5A8FF88502F6}" xr6:coauthVersionLast="47" xr6:coauthVersionMax="47" xr10:uidLastSave="{27D97A5B-7EDC-4413-BDE8-FFAE215F9755}"/>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5" l="1"/>
  <c r="J8" i="5"/>
  <c r="I8" i="5"/>
  <c r="G8" i="5"/>
  <c r="B8" i="5"/>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7" i="5"/>
  <c r="G7" i="5"/>
  <c r="I7" i="5"/>
  <c r="J7" i="5"/>
  <c r="L7"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<sst xmlns="http://schemas.openxmlformats.org/spreadsheetml/2006/main" count="180300" uniqueCount="39134">
  <si>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</si>
  <si>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</si>
  <si>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</si>
  <si>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</si>
  <si>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</si>
  <si>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</si>
  <si>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</si>
  <si>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</si>
  <si>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</si>
  <si>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</si>
  <si>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</si>
  <si>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</si>
  <si>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</si>
  <si>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</si>
  <si>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</si>
  <si>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</si>
  <si>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</si>
  <si>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</si>
  <si>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</si>
  <si>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</si>
  <si>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</si>
  <si>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</si>
  <si>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</si>
  <si>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</si>
  <si>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</si>
  <si>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</si>
  <si>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</si>
  <si>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</si>
  <si>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</si>
  <si>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</si>
  <si>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</si>
  <si>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</si>
  <si>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</si>
  <si>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</si>
  <si>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</si>
  <si>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</si>
  <si>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</si>
  <si>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</si>
  <si>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</si>
  <si>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</si>
  <si>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</si>
  <si>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</si>
  <si>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</si>
  <si>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</si>
  <si>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</si>
  <si>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</si>
  <si>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</si>
  <si>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</si>
  <si>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</si>
  <si>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</si>
  <si>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</si>
  <si>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</si>
  <si>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</si>
  <si>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</si>
  <si>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</si>
  <si>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</si>
  <si>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</si>
  <si>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</si>
  <si>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</si>
  <si>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</si>
  <si>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</si>
  <si>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</si>
  <si>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</si>
  <si>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</si>
  <si>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</si>
  <si>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</si>
  <si>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</si>
  <si>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</si>
  <si>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</si>
  <si>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</si>
  <si>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</si>
  <si>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</si>
  <si>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</si>
  <si>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</si>
  <si>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</si>
  <si>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</si>
  <si>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</si>
  <si>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</si>
  <si>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</si>
  <si>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</si>
  <si>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</si>
  <si>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</si>
  <si>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</si>
  <si>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</si>
  <si>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</si>
  <si>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</si>
  <si>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</si>
  <si>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</si>
  <si>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</si>
  <si>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</si>
  <si>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</si>
  <si>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</si>
  <si>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</si>
  <si>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</si>
  <si>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</si>
  <si>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</si>
  <si>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</si>
  <si>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</si>
  <si>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</si>
  <si>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</si>
  <si>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</si>
  <si>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</si>
  <si>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</si>
  <si>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</si>
  <si>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</si>
  <si>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</si>
  <si>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</si>
  <si>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</si>
  <si>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</si>
  <si>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</si>
  <si>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</si>
  <si>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</si>
  <si>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</si>
  <si>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</si>
  <si>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</si>
  <si>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</si>
  <si>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</si>
  <si>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</si>
  <si>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</si>
  <si>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</si>
  <si>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</si>
  <si>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</si>
  <si>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</si>
  <si>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</si>
  <si>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</si>
  <si>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</si>
  <si>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</si>
  <si>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</si>
  <si>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</si>
  <si>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</si>
  <si>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</si>
  <si>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</si>
  <si>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</si>
  <si>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</si>
  <si>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</si>
  <si>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</si>
  <si>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</si>
  <si>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</si>
  <si>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</si>
  <si>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</si>
  <si>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</si>
  <si>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</si>
  <si>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</si>
  <si>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</si>
  <si>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</si>
  <si>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</si>
  <si>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</si>
  <si>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</si>
  <si>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</si>
  <si>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</si>
  <si>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</si>
  <si>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</si>
  <si>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</si>
  <si>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</si>
  <si>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</si>
  <si>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</si>
  <si>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</si>
  <si>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</si>
  <si>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</si>
  <si>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</si>
  <si>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</si>
  <si>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</si>
  <si>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</si>
  <si>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</si>
  <si>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</si>
  <si>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</si>
  <si>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</si>
  <si>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</si>
  <si>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</si>
  <si>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</si>
  <si>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</si>
  <si>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</si>
  <si>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</si>
  <si>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</si>
  <si>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</si>
  <si>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</si>
  <si>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</si>
  <si>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</si>
  <si>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</si>
  <si>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</si>
  <si>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</si>
  <si>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</si>
  <si>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</si>
  <si>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</si>
  <si>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</si>
  <si>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</si>
  <si>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</si>
  <si>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</si>
  <si>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</si>
  <si>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</si>
  <si>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</si>
  <si>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</si>
  <si>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</si>
  <si>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</si>
  <si>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</si>
  <si>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</si>
  <si>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</si>
  <si>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</si>
  <si>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</si>
  <si>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</si>
  <si>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</si>
  <si>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</si>
  <si>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</si>
  <si>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</si>
  <si>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</si>
  <si>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</si>
  <si>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</si>
  <si>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</si>
  <si>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</si>
  <si>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</si>
  <si>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</si>
  <si>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</si>
  <si>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</si>
  <si>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</si>
  <si>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</si>
  <si>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</si>
  <si>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</si>
  <si>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</si>
  <si>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</si>
  <si>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</si>
  <si>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</si>
  <si>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</si>
  <si>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</si>
  <si>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</si>
  <si>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</si>
  <si>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</si>
  <si>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</si>
  <si>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</si>
  <si>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</si>
  <si>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</si>
  <si>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</si>
  <si>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</si>
  <si>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</si>
  <si>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</si>
  <si>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</si>
  <si>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</si>
  <si>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</si>
  <si>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</si>
  <si>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</si>
  <si>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</si>
  <si>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</si>
  <si>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</si>
  <si>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</si>
  <si>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</si>
  <si>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</si>
  <si>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</si>
  <si>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</si>
  <si>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</si>
  <si>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</si>
  <si>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</si>
  <si>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</si>
  <si>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</si>
  <si>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</si>
  <si>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</si>
  <si>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</si>
  <si>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</si>
  <si>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</si>
  <si>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</si>
  <si>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</si>
  <si>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</si>
  <si>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</si>
  <si>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</si>
  <si>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</si>
  <si>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</si>
  <si>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</si>
  <si>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</si>
  <si>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</si>
  <si>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</si>
  <si>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</si>
  <si>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</si>
  <si>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</si>
  <si>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</si>
  <si>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</si>
  <si>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</si>
  <si>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</si>
  <si>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</si>
  <si>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</si>
  <si>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</si>
  <si>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</si>
  <si>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</si>
  <si>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</si>
  <si>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</si>
  <si>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</si>
  <si>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</si>
  <si>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</si>
  <si>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</si>
  <si>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</si>
  <si>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</si>
  <si>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</si>
  <si>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</si>
  <si>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</si>
  <si>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</si>
  <si>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</si>
  <si>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</si>
  <si>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</si>
  <si>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</si>
  <si>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</si>
  <si>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</si>
  <si>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</si>
  <si>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</si>
  <si>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</si>
  <si>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</si>
  <si>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</si>
  <si>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</si>
  <si>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</si>
  <si>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</si>
  <si>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</si>
  <si>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</si>
  <si>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</si>
  <si>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</si>
  <si>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</si>
  <si>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</si>
  <si>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</si>
  <si>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</si>
  <si>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</si>
  <si>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</si>
  <si>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</si>
  <si>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</si>
  <si>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</si>
  <si>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</si>
  <si>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</si>
  <si>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</si>
  <si>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</si>
  <si>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</si>
  <si>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</si>
  <si>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</si>
  <si>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</si>
  <si>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</si>
  <si>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</si>
  <si>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</si>
  <si>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</si>
  <si>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</si>
  <si>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</si>
  <si>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</si>
  <si>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</si>
  <si>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</si>
  <si>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</si>
  <si>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</si>
  <si>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</si>
  <si>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</si>
  <si>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</si>
  <si>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</si>
  <si>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</si>
  <si>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</si>
  <si>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</si>
  <si>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</si>
  <si>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</si>
  <si>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</si>
  <si>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</si>
  <si>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</si>
  <si>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</si>
  <si>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</si>
  <si>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</si>
  <si>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</si>
  <si>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</si>
  <si>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</si>
  <si>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</si>
  <si>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</si>
  <si>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</si>
  <si>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</si>
  <si>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</si>
  <si>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</si>
  <si>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</si>
  <si>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</si>
  <si>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</si>
  <si>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</si>
  <si>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</si>
  <si>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</si>
  <si>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</si>
  <si>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</si>
  <si>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</si>
  <si>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</si>
  <si>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</si>
  <si>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</si>
  <si>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</si>
  <si>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</si>
  <si>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</si>
  <si>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</si>
  <si>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</si>
  <si>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</si>
  <si>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</si>
  <si>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</si>
  <si>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</si>
  <si>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</si>
  <si>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</si>
  <si>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</si>
  <si>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</si>
  <si>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</si>
  <si>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</si>
  <si>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</si>
  <si>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</si>
  <si>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</si>
  <si>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</si>
  <si>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</si>
  <si>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</si>
  <si>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</si>
  <si>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</si>
  <si>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</si>
  <si>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</si>
  <si>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</si>
  <si>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</si>
  <si>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</si>
  <si>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</si>
  <si>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</si>
  <si>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</si>
  <si>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</si>
  <si>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</si>
  <si>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</si>
  <si>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</si>
  <si>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</si>
  <si>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</si>
  <si>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</si>
  <si>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</si>
  <si>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</si>
  <si>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</si>
  <si>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</si>
  <si>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</si>
  <si>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</si>
  <si>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</si>
  <si>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</si>
  <si>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</si>
  <si>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</si>
  <si>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</si>
  <si>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</si>
  <si>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</si>
  <si>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</si>
  <si>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</si>
  <si>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</si>
  <si>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</si>
  <si>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</si>
  <si>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</si>
  <si>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</si>
  <si>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</si>
  <si>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</si>
  <si>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</si>
  <si>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</si>
  <si>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</si>
  <si>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</si>
  <si>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</si>
  <si>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</si>
  <si>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</si>
  <si>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</si>
  <si>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</si>
  <si>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</si>
  <si>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</si>
  <si>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</si>
  <si>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</si>
  <si>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</si>
  <si>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</si>
  <si>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</si>
  <si>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</si>
  <si>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</si>
  <si>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</si>
  <si>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</si>
  <si>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</si>
  <si>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</si>
  <si>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</si>
  <si>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</si>
  <si>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</si>
  <si>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</si>
  <si>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</si>
  <si>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</si>
  <si>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</si>
  <si>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</si>
  <si>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</si>
  <si>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</si>
  <si>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</si>
  <si>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</si>
  <si>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</si>
  <si>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</si>
  <si>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</si>
  <si>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</si>
  <si>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</si>
  <si>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</si>
  <si>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</si>
  <si>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</si>
  <si>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</si>
  <si>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</si>
  <si>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</si>
  <si>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</si>
  <si>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</si>
  <si>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</si>
  <si>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</si>
  <si>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</si>
  <si>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</si>
  <si>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</si>
  <si>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</si>
  <si>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</si>
  <si>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</si>
  <si>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</si>
  <si>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</si>
  <si>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</si>
  <si>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</si>
  <si>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</si>
  <si>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</si>
  <si>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</si>
  <si>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</si>
  <si>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</si>
  <si>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</si>
  <si>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</si>
  <si>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</si>
  <si>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</si>
  <si>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</si>
  <si>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</si>
  <si>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</si>
  <si>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</si>
  <si>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</si>
  <si>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</si>
  <si>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</si>
  <si>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</si>
  <si>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</si>
  <si>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</si>
  <si>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</si>
  <si>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</si>
  <si>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</si>
  <si>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</si>
  <si>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</si>
  <si>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</si>
  <si>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</si>
  <si>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</si>
  <si>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</si>
  <si>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</si>
  <si>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</si>
  <si>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</si>
  <si>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</si>
  <si>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</si>
  <si>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</si>
  <si>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</si>
  <si>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</si>
  <si>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</si>
  <si>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</si>
  <si>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</si>
  <si>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</si>
  <si>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</si>
  <si>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</si>
  <si>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</si>
  <si>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</si>
  <si>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</si>
  <si>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</si>
  <si>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</si>
  <si>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</si>
  <si>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</si>
  <si>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</si>
  <si>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</si>
  <si>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</si>
  <si>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</si>
  <si>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</si>
  <si>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</si>
  <si>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</si>
  <si>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</si>
  <si>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</si>
  <si>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</si>
  <si>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</si>
  <si>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</si>
  <si>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</si>
  <si>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</si>
  <si>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</si>
  <si>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</si>
  <si>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</si>
  <si>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</si>
  <si>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</si>
  <si>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</si>
  <si>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</si>
  <si>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</si>
  <si>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</si>
  <si>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</si>
  <si>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</si>
  <si>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</si>
  <si>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</si>
  <si>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</si>
  <si>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</si>
  <si>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</si>
  <si>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</si>
  <si>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</si>
  <si>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</si>
  <si>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</si>
  <si>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</si>
  <si>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</si>
  <si>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</si>
  <si>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</si>
  <si>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</si>
  <si>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</si>
  <si>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</si>
  <si>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</si>
  <si>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</si>
  <si>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</si>
  <si>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</si>
  <si>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</si>
  <si>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</si>
  <si>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</si>
  <si>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</si>
  <si>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</si>
  <si>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</si>
  <si>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</si>
  <si>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</si>
  <si>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</si>
  <si>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</si>
  <si>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</si>
  <si>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</si>
  <si>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</si>
  <si>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</si>
  <si>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</si>
  <si>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</si>
  <si>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</si>
  <si>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</si>
  <si>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</si>
  <si>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</si>
  <si>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</si>
  <si>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</si>
  <si>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</si>
  <si>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</si>
  <si>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</si>
  <si>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</si>
  <si>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</si>
  <si>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</si>
  <si>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</si>
  <si>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</si>
  <si>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</si>
  <si>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</si>
  <si>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</si>
  <si>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</si>
  <si>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</si>
  <si>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</si>
  <si>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</si>
  <si>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</si>
  <si>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</si>
  <si>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</si>
  <si>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</si>
  <si>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</si>
  <si>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</si>
  <si>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</si>
  <si>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</si>
  <si>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</si>
  <si>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</si>
  <si>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</si>
  <si>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</si>
  <si>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</si>
  <si>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</si>
  <si>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</si>
  <si>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</si>
  <si>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</si>
  <si>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</si>
  <si>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</si>
  <si>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</si>
  <si>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</si>
  <si>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</si>
  <si>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</si>
  <si>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</si>
  <si>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</si>
  <si>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</si>
  <si>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</si>
  <si>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</si>
  <si>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</si>
  <si>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</si>
  <si>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</si>
  <si>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</si>
  <si>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</si>
  <si>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</si>
  <si>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</si>
  <si>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</si>
  <si>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</si>
  <si>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</si>
  <si>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</si>
  <si>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</si>
  <si>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</si>
  <si>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</si>
  <si>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</si>
  <si>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</si>
  <si>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</si>
  <si>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</si>
  <si>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</si>
  <si>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</si>
  <si>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</si>
  <si>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</si>
  <si>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</si>
  <si>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</si>
  <si>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</si>
  <si>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</si>
  <si>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</si>
  <si>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</si>
  <si>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</si>
  <si>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</si>
  <si>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</si>
  <si>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</si>
  <si>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</si>
  <si>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</si>
  <si>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</si>
  <si>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</si>
  <si>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</si>
  <si>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</si>
  <si>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</si>
  <si>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</si>
  <si>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</si>
  <si>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</si>
  <si>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</si>
  <si>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</si>
  <si>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</si>
  <si>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</si>
  <si>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</si>
  <si>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</si>
  <si>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</si>
  <si>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</si>
  <si>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</si>
  <si>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</si>
  <si>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</si>
  <si>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</si>
  <si>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</si>
  <si>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</si>
  <si>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</si>
  <si>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</si>
  <si>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</si>
  <si>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</si>
  <si>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</si>
  <si>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</si>
  <si>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</si>
  <si>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</si>
  <si>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</si>
  <si>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</si>
  <si>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</si>
  <si>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</si>
  <si>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</si>
  <si>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</si>
  <si>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</si>
  <si>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</si>
  <si>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</si>
  <si>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</si>
  <si>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</si>
  <si>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</si>
  <si>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</si>
  <si>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</si>
  <si>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</si>
  <si>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</si>
  <si>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</si>
  <si>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</si>
  <si>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</si>
  <si>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</si>
  <si>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</si>
  <si>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</si>
  <si>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</si>
  <si>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</si>
  <si>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</si>
  <si>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</si>
  <si>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</si>
  <si>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</si>
  <si>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</si>
  <si>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</si>
  <si>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</si>
  <si>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</si>
  <si>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</si>
  <si>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</si>
  <si>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</si>
  <si>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</si>
  <si>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</si>
  <si>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</si>
  <si>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</si>
  <si>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</si>
  <si>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</si>
  <si>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</si>
  <si>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</si>
  <si>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</si>
  <si>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</si>
  <si>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</si>
  <si>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</si>
  <si>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</si>
  <si>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</si>
  <si>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</si>
  <si>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</si>
  <si>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</si>
  <si>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</si>
  <si>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</si>
  <si>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</si>
  <si>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</si>
  <si>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</si>
  <si>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</si>
  <si>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</si>
  <si>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</si>
  <si>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</si>
  <si>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</si>
  <si>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</si>
  <si>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</si>
  <si>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</si>
  <si>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</si>
  <si>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</si>
  <si>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</si>
  <si>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</si>
  <si>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</si>
  <si>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</si>
  <si>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</si>
  <si>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</si>
  <si>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</si>
  <si>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</si>
  <si>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</si>
  <si>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</si>
  <si>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</si>
  <si>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</si>
  <si>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</si>
  <si>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</si>
  <si>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</si>
  <si>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</si>
  <si>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</si>
  <si>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</si>
  <si>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</si>
  <si>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</si>
  <si>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</si>
  <si>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</si>
  <si>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</si>
  <si>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</si>
  <si>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</si>
  <si>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</si>
  <si>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</si>
  <si>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</si>
  <si>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</si>
  <si>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</si>
  <si>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</si>
  <si>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</si>
  <si>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</si>
  <si>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</si>
  <si>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</si>
  <si>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</si>
  <si>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</si>
  <si>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</si>
  <si>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</si>
  <si>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</si>
  <si>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</si>
  <si>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</si>
  <si>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</si>
  <si>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</si>
  <si>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</si>
  <si>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</si>
  <si>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</si>
  <si>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</si>
  <si>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</si>
  <si>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</si>
  <si>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</si>
  <si>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</si>
  <si>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</si>
  <si>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</si>
  <si>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</si>
  <si>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</si>
  <si>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</si>
  <si>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</si>
  <si>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</si>
  <si>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</si>
  <si>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</si>
  <si>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</si>
  <si>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</si>
  <si>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</si>
  <si>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</si>
  <si>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</si>
  <si>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</si>
  <si>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</si>
  <si>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</si>
  <si>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</si>
  <si>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</si>
  <si>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</si>
  <si>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</si>
  <si>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</si>
  <si>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</si>
  <si>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</si>
  <si>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</si>
  <si>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</si>
  <si>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</si>
  <si>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</si>
  <si>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</si>
  <si>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</si>
  <si>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</si>
  <si>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</si>
  <si>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</si>
  <si>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</si>
  <si>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</si>
  <si>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</si>
  <si>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</si>
  <si>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</si>
  <si>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</si>
  <si>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</si>
  <si>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</si>
  <si>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</si>
  <si>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</si>
  <si>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</si>
  <si>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</si>
  <si>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</si>
  <si>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</si>
  <si>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</si>
  <si>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</si>
  <si>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</si>
  <si>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</si>
  <si>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</si>
  <si>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</si>
  <si>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</si>
  <si>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</si>
  <si>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</si>
  <si>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</si>
  <si>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</si>
  <si>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</si>
  <si>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</si>
  <si>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</si>
  <si>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</si>
  <si>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</si>
  <si>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</si>
  <si>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</si>
  <si>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</si>
  <si>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</si>
  <si>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</si>
  <si>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</si>
  <si>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</si>
  <si>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</si>
  <si>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</si>
  <si>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</si>
  <si>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</si>
  <si>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</si>
  <si>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</si>
  <si>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</si>
  <si>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</si>
  <si>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</si>
  <si>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</si>
  <si>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</si>
  <si>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</si>
  <si>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</si>
  <si>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</si>
  <si>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</si>
  <si>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</si>
  <si>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</si>
  <si>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</si>
  <si>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</si>
  <si>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</si>
  <si>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</si>
  <si>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</si>
  <si>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</si>
  <si>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</si>
  <si>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</si>
  <si>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</si>
  <si>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</si>
  <si>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</si>
  <si>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</si>
  <si>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</si>
  <si>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</si>
  <si>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</si>
  <si>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</si>
  <si>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</si>
  <si>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</si>
  <si>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</si>
  <si>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</si>
  <si>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</si>
  <si>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</si>
  <si>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</si>
  <si>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</si>
  <si>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</si>
  <si>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</si>
  <si>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</si>
  <si>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</si>
  <si>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</si>
  <si>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</si>
  <si>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</si>
  <si>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</si>
  <si>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</si>
  <si>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</si>
  <si>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</si>
  <si>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</si>
  <si>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</si>
  <si>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</si>
  <si>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</si>
  <si>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</si>
  <si>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</si>
  <si>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</si>
  <si>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</si>
  <si>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</si>
  <si>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</si>
  <si>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</si>
  <si>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</si>
  <si>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</si>
  <si>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</si>
  <si>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</si>
  <si>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</si>
  <si>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</si>
  <si>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</si>
  <si>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</si>
  <si>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</si>
  <si>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</si>
  <si>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</si>
  <si>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</si>
  <si>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</si>
  <si>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</si>
  <si>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</si>
  <si>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</si>
  <si>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</si>
  <si>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</si>
  <si>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</si>
  <si>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</si>
  <si>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</si>
  <si>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</si>
  <si>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</si>
  <si>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</si>
  <si>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</si>
  <si>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</si>
  <si>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</si>
  <si>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</si>
  <si>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</si>
  <si>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</si>
  <si>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</si>
  <si>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</si>
  <si>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</si>
  <si>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</si>
  <si>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</si>
  <si>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</si>
  <si>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</si>
  <si>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</si>
  <si>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</si>
  <si>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</si>
  <si>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</si>
  <si>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</si>
  <si>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</si>
  <si>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</si>
  <si>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</si>
  <si>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</si>
  <si>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</si>
  <si>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</si>
  <si>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</si>
  <si>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</si>
  <si>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</si>
  <si>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</si>
  <si>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</si>
  <si>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</si>
  <si>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</si>
  <si>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</si>
  <si>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</si>
  <si>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</si>
  <si>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</si>
  <si>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</si>
  <si>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</si>
  <si>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</si>
  <si>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</si>
  <si>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</si>
  <si>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</si>
  <si>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</si>
  <si>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</si>
  <si>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</si>
  <si>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</si>
  <si>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</si>
  <si>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</si>
  <si>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</si>
  <si>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</si>
  <si>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</si>
  <si>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</si>
  <si>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</si>
  <si>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</si>
  <si>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</si>
  <si>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</si>
  <si>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</si>
  <si>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</si>
  <si>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</si>
  <si>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</si>
  <si>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</si>
  <si>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</si>
  <si>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</si>
  <si>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</si>
  <si>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</si>
  <si>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</si>
  <si>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</si>
  <si>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</si>
  <si>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</si>
  <si>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</si>
  <si>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</si>
  <si>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</si>
  <si>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</si>
  <si>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</si>
  <si>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</si>
  <si>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</si>
  <si>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</si>
  <si>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</si>
  <si>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</si>
  <si>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</si>
  <si>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</si>
  <si>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</si>
  <si>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</si>
  <si>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</si>
  <si>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</si>
  <si>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</si>
  <si>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</si>
  <si>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</si>
  <si>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</si>
  <si>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</si>
  <si>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</si>
  <si>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</si>
  <si>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</si>
  <si>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</si>
  <si>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</si>
  <si>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</si>
  <si>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</si>
  <si>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</si>
  <si>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</si>
  <si>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</si>
  <si>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</si>
  <si>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</si>
  <si>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</si>
  <si>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</si>
  <si>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</si>
  <si>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</si>
  <si>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</si>
  <si>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</si>
  <si>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</si>
  <si>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</si>
  <si>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</si>
  <si>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</si>
  <si>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</si>
  <si>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</si>
  <si>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</si>
  <si>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</si>
  <si>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</si>
  <si>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</si>
  <si>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</si>
  <si>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</si>
  <si>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</si>
  <si>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</si>
  <si>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</si>
  <si>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</si>
  <si>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</si>
  <si>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</si>
  <si>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</si>
  <si>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</si>
  <si>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</si>
  <si>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</si>
  <si>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</si>
  <si>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</si>
  <si>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</si>
  <si>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</si>
  <si>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</si>
  <si>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</si>
  <si>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</si>
  <si>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</si>
  <si>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</si>
  <si>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</si>
  <si>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</si>
  <si>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</si>
  <si>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</si>
  <si>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</si>
  <si>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</si>
  <si>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</si>
  <si>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</si>
  <si>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</si>
  <si>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</si>
  <si>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</si>
  <si>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</si>
  <si>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</si>
  <si>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</si>
  <si>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</si>
  <si>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</si>
  <si>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</si>
  <si>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</si>
  <si>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</si>
  <si>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</si>
  <si>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</si>
  <si>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</si>
  <si>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</si>
  <si>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</si>
  <si>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</si>
  <si>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</si>
  <si>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</si>
  <si>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</si>
  <si>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</si>
  <si>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</si>
  <si>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</si>
  <si>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</si>
  <si>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</si>
  <si>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</si>
  <si>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</si>
  <si>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</si>
  <si>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</si>
  <si>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</si>
  <si>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</si>
  <si>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</si>
  <si>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</si>
  <si>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</si>
  <si>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</si>
  <si>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</si>
  <si>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</si>
  <si>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</si>
  <si>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</si>
  <si>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</si>
  <si>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</si>
  <si>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</si>
  <si>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</si>
  <si>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</si>
  <si>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</si>
  <si>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</si>
  <si>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</si>
  <si>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</si>
  <si>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</si>
  <si>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</si>
  <si>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</si>
  <si>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</si>
  <si>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</si>
  <si>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</si>
  <si>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</si>
  <si>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</si>
  <si>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</si>
  <si>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</si>
  <si>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</si>
  <si>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</si>
  <si>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</si>
  <si>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</si>
  <si>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</si>
  <si>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</si>
  <si>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</si>
  <si>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</si>
  <si>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</si>
  <si>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</si>
  <si>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</si>
  <si>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</si>
  <si>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</si>
  <si>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</si>
  <si>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</si>
  <si>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</si>
  <si>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</si>
  <si>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</si>
  <si>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</si>
  <si>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</si>
  <si>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</si>
  <si>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</si>
  <si>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</si>
  <si>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</si>
  <si>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</si>
  <si>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</si>
  <si>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</si>
  <si>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</si>
  <si>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</si>
  <si>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</si>
  <si>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</si>
  <si>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</si>
  <si>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</si>
  <si>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</si>
  <si>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</si>
  <si>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</si>
  <si>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</si>
  <si>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</si>
  <si>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</si>
  <si>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</si>
  <si>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</si>
  <si>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</si>
  <si>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</si>
  <si>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</si>
  <si>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</si>
  <si>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</si>
  <si>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</si>
  <si>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</si>
  <si>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</si>
  <si>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</si>
  <si>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</si>
  <si>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</si>
  <si>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</si>
  <si>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</si>
  <si>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</si>
  <si>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</si>
  <si>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</si>
  <si>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</si>
  <si>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</si>
  <si>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</si>
  <si>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</si>
  <si>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</si>
  <si>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</si>
  <si>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</si>
  <si>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</si>
  <si>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</si>
  <si>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</si>
  <si>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</si>
  <si>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</si>
  <si>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</si>
  <si>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</si>
  <si>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</si>
  <si>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</si>
  <si>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</si>
  <si>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</si>
  <si>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</si>
  <si>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</si>
  <si>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</si>
  <si>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</si>
  <si>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</si>
  <si>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</si>
  <si>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</si>
  <si>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</si>
  <si>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</si>
  <si>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</si>
  <si>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</si>
  <si>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</si>
  <si>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</si>
  <si>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</si>
  <si>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</si>
  <si>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</si>
  <si>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</si>
  <si>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</si>
  <si>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</si>
  <si>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</si>
  <si>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</si>
  <si>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</si>
  <si>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</si>
  <si>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</si>
  <si>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</si>
  <si>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</si>
  <si>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</si>
  <si>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</si>
  <si>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</si>
  <si>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</si>
  <si>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</si>
  <si>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</si>
  <si>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</si>
  <si>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</si>
  <si>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</si>
  <si>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</si>
  <si>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</si>
  <si>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</si>
  <si>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</si>
  <si>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</si>
  <si>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</si>
  <si>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</si>
  <si>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</si>
  <si>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</si>
  <si>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</si>
  <si>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</si>
  <si>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</si>
  <si>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</si>
  <si>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</si>
  <si>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</si>
  <si>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</si>
  <si>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</si>
  <si>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</si>
  <si>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</si>
  <si>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</si>
  <si>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</si>
  <si>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</si>
  <si>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</si>
  <si>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</si>
  <si>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</si>
  <si>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</si>
  <si>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</si>
  <si>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</si>
  <si>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</si>
  <si>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</si>
  <si>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</si>
  <si>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</si>
  <si>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</si>
  <si>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</si>
  <si>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</si>
  <si>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</si>
  <si>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</si>
  <si>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</si>
  <si>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</si>
  <si>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</si>
  <si>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</si>
  <si>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</si>
  <si>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</si>
  <si>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</si>
  <si>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</si>
  <si>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</si>
  <si>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</si>
  <si>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</si>
  <si>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</si>
  <si>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</si>
  <si>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</si>
  <si>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</si>
  <si>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</si>
  <si>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</si>
  <si>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</si>
  <si>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</si>
  <si>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</si>
  <si>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</si>
  <si>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</si>
  <si>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</si>
  <si>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</si>
  <si>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</si>
  <si>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</si>
  <si>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</si>
  <si>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</si>
  <si>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</si>
  <si>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</si>
  <si>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</si>
  <si>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</si>
  <si>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</si>
  <si>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</si>
  <si>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</si>
  <si>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</si>
  <si>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</si>
  <si>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</si>
  <si>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</si>
  <si>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</si>
  <si>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</si>
  <si>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</si>
  <si>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</si>
  <si>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</si>
  <si>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</si>
  <si>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</si>
  <si>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</si>
  <si>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</si>
  <si>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</si>
  <si>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</si>
  <si>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</si>
  <si>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</si>
  <si>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</si>
  <si>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</si>
  <si>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</si>
  <si>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</si>
  <si>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</si>
  <si>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</si>
  <si>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</si>
  <si>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</si>
  <si>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</si>
  <si>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</si>
  <si>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</si>
  <si>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</si>
  <si>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</si>
  <si>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</si>
  <si>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</si>
  <si>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</si>
  <si>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</si>
  <si>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</si>
  <si>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</si>
  <si>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</si>
  <si>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</si>
  <si>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</si>
  <si>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</si>
  <si>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</si>
  <si>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</si>
  <si>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</si>
  <si>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</si>
  <si>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</si>
  <si>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</si>
  <si>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</si>
  <si>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</si>
  <si>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</si>
  <si>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</si>
  <si>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</si>
  <si>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</si>
  <si>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</si>
  <si>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</si>
  <si>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</si>
  <si>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</si>
  <si>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</si>
  <si>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</si>
  <si>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</si>
  <si>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</si>
  <si>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</si>
  <si>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</si>
  <si>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</si>
  <si>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</si>
  <si>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</si>
  <si>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</si>
  <si>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</si>
  <si>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</si>
  <si>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</si>
  <si>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</si>
  <si>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</si>
  <si>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</si>
  <si>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</si>
  <si>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</si>
  <si>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</si>
  <si>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</si>
  <si>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</si>
  <si>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</si>
  <si>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</si>
  <si>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</si>
  <si>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</si>
  <si>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</si>
  <si>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</si>
  <si>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</si>
  <si>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</si>
  <si>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</si>
  <si>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</si>
  <si>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</si>
  <si>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</si>
  <si>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</si>
  <si>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</si>
  <si>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</si>
  <si>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</si>
  <si>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</si>
  <si>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</si>
  <si>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</si>
  <si>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</si>
  <si>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</si>
  <si>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</si>
  <si>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</si>
  <si>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</si>
  <si>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</si>
  <si>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</si>
  <si>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</si>
  <si>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</si>
  <si>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</si>
  <si>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</si>
  <si>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</si>
  <si>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</si>
  <si>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</si>
  <si>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</si>
  <si>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</si>
  <si>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</si>
  <si>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</si>
  <si>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</si>
  <si>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</si>
  <si>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</si>
  <si>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</si>
  <si>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</si>
  <si>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</si>
  <si>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</si>
  <si>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</si>
  <si>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</si>
  <si>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</si>
  <si>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</si>
  <si>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</si>
  <si>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</si>
  <si>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</si>
  <si>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</si>
  <si>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</si>
  <si>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</si>
  <si>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</si>
  <si>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</si>
  <si>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</si>
  <si>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</si>
  <si>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</si>
  <si>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</si>
  <si>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</si>
  <si>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</si>
  <si>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</si>
  <si>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</si>
  <si>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</si>
  <si>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</si>
  <si>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</si>
  <si>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</si>
  <si>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</si>
  <si>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</si>
  <si>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</si>
  <si>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</si>
  <si>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</si>
  <si>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</si>
  <si>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</si>
  <si>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</si>
  <si>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</si>
  <si>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</si>
  <si>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</si>
  <si>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</si>
  <si>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</si>
  <si>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</si>
  <si>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</si>
  <si>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</si>
  <si>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</si>
  <si>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</si>
  <si>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</si>
  <si>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</si>
  <si>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</si>
  <si>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</si>
  <si>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</si>
  <si>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</si>
  <si>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</si>
  <si>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</si>
  <si>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</si>
  <si>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</si>
  <si>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</si>
  <si>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</si>
  <si>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</si>
  <si>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</si>
  <si>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</si>
  <si>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</si>
  <si>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</si>
  <si>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</si>
  <si>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</si>
  <si>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</si>
  <si>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</si>
  <si>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</si>
  <si>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</si>
  <si>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</si>
  <si>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</si>
  <si>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</si>
  <si>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</si>
  <si>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</si>
  <si>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</si>
  <si>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</si>
  <si>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</si>
  <si>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</si>
  <si>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</si>
  <si>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</si>
  <si>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</si>
  <si>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</si>
  <si>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</si>
  <si>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</si>
  <si>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</si>
  <si>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</si>
  <si>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</si>
  <si>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</si>
  <si>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</si>
  <si>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</si>
  <si>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</si>
  <si>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</si>
  <si>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</si>
  <si>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</si>
  <si>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</si>
  <si>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</si>
  <si>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</si>
  <si>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</si>
  <si>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</si>
  <si>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</si>
  <si>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</si>
  <si>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</si>
  <si>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</si>
  <si>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</si>
  <si>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</si>
  <si>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</si>
  <si>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</si>
  <si>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</si>
  <si>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</si>
  <si>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</si>
  <si>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</si>
  <si>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</si>
  <si>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</si>
  <si>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</si>
  <si>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</si>
  <si>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</si>
  <si>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</si>
  <si>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</si>
  <si>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</si>
  <si>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</si>
  <si>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</si>
  <si>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</si>
  <si>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</si>
  <si>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</si>
  <si>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</si>
  <si>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</si>
  <si>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</si>
  <si>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</si>
  <si>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</si>
  <si>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</si>
  <si>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</si>
  <si>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</si>
  <si>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</si>
  <si>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</si>
  <si>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</si>
  <si>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</si>
  <si>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</si>
  <si>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</si>
  <si>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</si>
  <si>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</si>
  <si>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</si>
  <si>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</si>
  <si>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</si>
  <si>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</si>
  <si>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</si>
  <si>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</si>
  <si>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</si>
  <si>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</si>
  <si>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</si>
  <si>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</si>
  <si>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</si>
  <si>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</si>
  <si>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</si>
  <si>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</si>
  <si>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</si>
  <si>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</si>
  <si>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</si>
  <si>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</si>
  <si>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</si>
  <si>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</si>
  <si>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</si>
  <si>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</si>
  <si>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</si>
  <si>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</si>
  <si>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</si>
  <si>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</si>
  <si>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</si>
  <si>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</si>
  <si>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</si>
  <si>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</si>
  <si>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</si>
  <si>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</si>
  <si>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</si>
  <si>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</si>
  <si>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</si>
  <si>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</si>
  <si>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</si>
  <si>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</si>
  <si>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</si>
  <si>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</si>
  <si>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</si>
  <si>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</si>
  <si>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</si>
  <si>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</si>
  <si>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</si>
  <si>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</si>
  <si>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</si>
  <si>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</si>
  <si>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</si>
  <si>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</si>
  <si>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</si>
  <si>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</si>
  <si>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</si>
  <si>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</si>
  <si>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</si>
  <si>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</si>
  <si>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</si>
  <si>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</si>
  <si>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</si>
  <si>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</si>
  <si>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</si>
  <si>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</si>
  <si>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</si>
  <si>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</si>
  <si>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</si>
  <si>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</si>
  <si>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</si>
  <si>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</si>
  <si>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</si>
  <si>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</si>
  <si>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</si>
  <si>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</si>
  <si>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</si>
  <si>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</si>
  <si>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</si>
  <si>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</si>
  <si>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</si>
  <si>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</si>
  <si>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</si>
  <si>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</si>
  <si>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</si>
  <si>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</si>
  <si>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</si>
  <si>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</si>
  <si>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</si>
  <si>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</si>
  <si>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</si>
  <si>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</si>
  <si>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</si>
  <si>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</si>
  <si>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</si>
  <si>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</si>
  <si>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</si>
  <si>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</si>
  <si>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</si>
  <si>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</si>
  <si>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</si>
  <si>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</si>
  <si>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</si>
  <si>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</si>
  <si>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</si>
  <si>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</si>
  <si>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</si>
  <si>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</si>
  <si>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</si>
  <si>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</si>
  <si>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</si>
  <si>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</si>
  <si>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</si>
  <si>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</si>
  <si>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</si>
  <si>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</si>
  <si>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</si>
  <si>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</si>
  <si>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</si>
  <si>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</si>
  <si>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</si>
  <si>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</si>
  <si>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</si>
  <si>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</si>
  <si>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</si>
  <si>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</si>
  <si>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</si>
  <si>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</si>
  <si>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</si>
  <si>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</si>
  <si>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</si>
  <si>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</si>
  <si>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</si>
  <si>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</si>
  <si>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</si>
  <si>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</si>
  <si>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</si>
  <si>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</si>
  <si>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</si>
  <si>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</si>
  <si>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</si>
  <si>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</si>
  <si>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</si>
  <si>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</si>
  <si>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</si>
  <si>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</si>
  <si>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</si>
  <si>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</si>
  <si>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</si>
  <si>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</si>
  <si>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</si>
  <si>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</si>
  <si>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</si>
  <si>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</si>
  <si>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</si>
  <si>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</si>
  <si>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</si>
  <si>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</si>
  <si>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</si>
  <si>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</si>
  <si>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</si>
  <si>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</si>
  <si>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</si>
  <si>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</si>
  <si>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</si>
  <si>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</si>
  <si>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</si>
  <si>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</si>
  <si>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</si>
  <si>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</si>
  <si>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</si>
  <si>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</si>
  <si>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</si>
  <si>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</si>
  <si>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</si>
  <si>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</si>
  <si>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</si>
  <si>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</si>
  <si>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</si>
  <si>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</si>
  <si>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</si>
  <si>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</si>
  <si>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</si>
  <si>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</si>
  <si>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</si>
  <si>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</si>
  <si>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</si>
  <si>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</si>
  <si>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</si>
  <si>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</si>
  <si>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</si>
  <si>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</si>
  <si>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</si>
  <si>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</si>
  <si>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</si>
  <si>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</si>
  <si>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</si>
  <si>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</si>
  <si>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</si>
  <si>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</si>
  <si>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</si>
  <si>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</si>
  <si>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</si>
  <si>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</si>
  <si>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</si>
  <si>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</si>
  <si>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</si>
  <si>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</si>
  <si>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</si>
  <si>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</si>
  <si>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</si>
  <si>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</si>
  <si>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</si>
  <si>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</si>
  <si>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</si>
  <si>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</si>
  <si>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</si>
  <si>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</si>
  <si>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</si>
  <si>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</si>
  <si>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</si>
  <si>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</si>
  <si>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</si>
  <si>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</si>
  <si>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</si>
  <si>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</si>
  <si>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</si>
  <si>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</si>
  <si>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</si>
  <si>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</si>
  <si>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</si>
  <si>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</si>
  <si>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</si>
  <si>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</si>
  <si>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</si>
  <si>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</si>
  <si>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</si>
  <si>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</si>
  <si>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</si>
  <si>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</si>
  <si>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</si>
  <si>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</si>
  <si>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</si>
  <si>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</si>
  <si>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</si>
  <si>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</si>
  <si>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</si>
  <si>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</si>
  <si>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</si>
  <si>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</si>
  <si>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</si>
  <si>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</si>
  <si>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</si>
  <si>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</si>
  <si>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</si>
  <si>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</si>
  <si>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</si>
  <si>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</si>
  <si>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</si>
  <si>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</si>
  <si>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</si>
  <si>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</si>
  <si>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</si>
  <si>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</si>
  <si>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</si>
  <si>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</si>
  <si>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</si>
  <si>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</si>
  <si>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</si>
  <si>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</si>
  <si>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</si>
  <si>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</si>
  <si>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</si>
  <si>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</si>
  <si>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</si>
  <si>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</si>
  <si>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</si>
  <si>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</si>
  <si>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</si>
  <si>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</si>
  <si>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</si>
  <si>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</si>
  <si>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</si>
  <si>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</si>
  <si>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</si>
  <si>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</si>
  <si>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</si>
  <si>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</si>
  <si>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</si>
  <si>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</si>
  <si>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</si>
  <si>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</si>
  <si>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</si>
  <si>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</si>
  <si>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</si>
  <si>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</si>
  <si>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</si>
  <si>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</si>
  <si>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</si>
  <si>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</si>
  <si>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</si>
  <si>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</si>
  <si>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</si>
  <si>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</si>
  <si>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</si>
  <si>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</si>
  <si>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</si>
  <si>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</si>
  <si>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</si>
  <si>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</si>
  <si>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</si>
  <si>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</si>
  <si>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</si>
  <si>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</si>
  <si>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</si>
  <si>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</si>
  <si>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</si>
  <si>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</si>
  <si>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</si>
  <si>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</si>
  <si>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</si>
  <si>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</si>
  <si>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</si>
  <si>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</si>
  <si>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</si>
  <si>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</si>
  <si>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</si>
  <si>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</si>
  <si>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</si>
  <si>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</si>
  <si>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</si>
  <si>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</si>
  <si>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</si>
  <si>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</si>
  <si>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</si>
  <si>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</si>
  <si>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</si>
  <si>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</si>
  <si>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</si>
  <si>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</si>
  <si>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</si>
  <si>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</si>
  <si>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</si>
  <si>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</si>
  <si>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</si>
  <si>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</si>
  <si>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</si>
  <si>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</si>
  <si>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</si>
  <si>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</si>
  <si>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</si>
  <si>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</si>
  <si>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</si>
  <si>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</si>
  <si>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</si>
  <si>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</si>
  <si>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</si>
  <si>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</si>
  <si>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</si>
  <si>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</si>
  <si>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</si>
  <si>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</si>
  <si>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</si>
  <si>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</si>
  <si>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</si>
  <si>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</si>
  <si>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</si>
  <si>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</si>
  <si>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</si>
  <si>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</si>
  <si>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</si>
  <si>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</si>
  <si>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</si>
  <si>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</si>
  <si>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</si>
  <si>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</si>
  <si>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</si>
  <si>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</si>
  <si>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</si>
  <si>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</si>
  <si>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</si>
  <si>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</si>
  <si>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</si>
  <si>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</si>
  <si>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</si>
  <si>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</si>
  <si>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</si>
  <si>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</si>
  <si>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</si>
  <si>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</si>
  <si>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</si>
  <si>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</si>
  <si>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</si>
  <si>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</si>
  <si>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</si>
  <si>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</si>
  <si>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</si>
  <si>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</si>
  <si>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</si>
  <si>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</si>
  <si>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</si>
  <si>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</si>
  <si>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</si>
  <si>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</si>
  <si>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</si>
  <si>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</si>
  <si>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</si>
  <si>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</si>
  <si>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</si>
  <si>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</si>
  <si>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</si>
  <si>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</si>
  <si>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</si>
  <si>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</si>
  <si>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</si>
  <si>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</si>
  <si>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</si>
  <si>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</si>
  <si>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</si>
  <si>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</si>
  <si>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</si>
  <si>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</si>
  <si>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</si>
  <si>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</si>
  <si>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</si>
  <si>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</si>
  <si>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</si>
  <si>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</si>
  <si>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</si>
  <si>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</si>
  <si>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</si>
  <si>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</si>
  <si>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</si>
  <si>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</si>
  <si>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</si>
  <si>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</si>
  <si>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</si>
  <si>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</si>
  <si>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</si>
  <si>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</si>
  <si>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</si>
  <si>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</si>
  <si>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</si>
  <si>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</si>
  <si>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</si>
  <si>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</si>
  <si>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</si>
  <si>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</si>
  <si>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</si>
  <si>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</si>
  <si>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</si>
  <si>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</si>
  <si>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</si>
  <si>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</si>
  <si>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</si>
  <si>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</si>
  <si>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</si>
  <si>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</si>
  <si>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</si>
  <si>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</si>
  <si>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</si>
  <si>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</si>
  <si>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</si>
  <si>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</si>
  <si>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</si>
  <si>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</si>
  <si>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</si>
  <si>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</si>
  <si>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</si>
  <si>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</si>
  <si>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</si>
  <si>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</si>
  <si>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</si>
  <si>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</si>
  <si>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</si>
  <si>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</si>
  <si>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</si>
  <si>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</si>
  <si>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</si>
  <si>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</si>
  <si>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</si>
  <si>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</si>
  <si>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</si>
  <si>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</si>
  <si>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</si>
  <si>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</si>
  <si>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</si>
  <si>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</si>
  <si>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</si>
  <si>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</si>
  <si>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</si>
  <si>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</si>
  <si>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</si>
  <si>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</si>
  <si>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</si>
  <si>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</si>
  <si>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</si>
  <si>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</si>
  <si>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</si>
  <si>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</si>
  <si>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</si>
  <si>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</si>
  <si>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</si>
  <si>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</si>
  <si>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</si>
  <si>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</si>
  <si>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</si>
  <si>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</si>
  <si>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</si>
  <si>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</si>
  <si>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</si>
  <si>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</si>
  <si>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</si>
  <si>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</si>
  <si>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</si>
  <si>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</si>
  <si>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</si>
  <si>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</si>
  <si>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</si>
  <si>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</si>
  <si>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</si>
  <si>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</si>
  <si>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</si>
  <si>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</si>
  <si>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</si>
  <si>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</si>
  <si>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</si>
  <si>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</si>
  <si>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</si>
  <si>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</si>
  <si>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</si>
  <si>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</si>
  <si>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</si>
  <si>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</si>
  <si>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</si>
  <si>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</si>
  <si>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</si>
  <si>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</si>
  <si>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</si>
  <si>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</si>
  <si>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</si>
  <si>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</si>
  <si>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</si>
  <si>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</si>
  <si>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</si>
  <si>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</si>
  <si>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</si>
  <si>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</si>
  <si>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</si>
  <si>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</si>
  <si>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</si>
  <si>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</si>
  <si>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</si>
  <si>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</si>
  <si>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</si>
  <si>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</si>
  <si>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</si>
  <si>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</si>
  <si>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</si>
  <si>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</si>
  <si>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</si>
  <si>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</si>
  <si>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</si>
  <si>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</si>
  <si>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</si>
  <si>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</si>
  <si>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</si>
  <si>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</si>
  <si>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</si>
  <si>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</si>
  <si>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</si>
  <si>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</si>
  <si>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</si>
  <si>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</si>
  <si>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</si>
  <si>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</si>
  <si>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</si>
  <si>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</si>
  <si>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</si>
  <si>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</si>
  <si>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</si>
  <si>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</si>
  <si>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</si>
  <si>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</si>
  <si>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</si>
  <si>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</si>
  <si>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</si>
  <si>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</si>
  <si>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</si>
  <si>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</si>
  <si>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</si>
  <si>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</si>
  <si>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</si>
  <si>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</si>
  <si>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</si>
  <si>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</si>
  <si>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</si>
  <si>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</si>
  <si>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</si>
  <si>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</si>
  <si>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</si>
  <si>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</si>
  <si>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</si>
  <si>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</si>
  <si>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</si>
  <si>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</si>
  <si>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</si>
  <si>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</si>
  <si>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</si>
  <si>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</si>
  <si>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</si>
  <si>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</si>
  <si>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</si>
  <si>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</si>
  <si>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</si>
  <si>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</si>
  <si>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</si>
  <si>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</si>
  <si>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</si>
  <si>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</si>
  <si>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</si>
  <si>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</si>
  <si>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</si>
  <si>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</si>
  <si>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</si>
  <si>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</si>
  <si>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</si>
  <si>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</si>
  <si>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</si>
  <si>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</si>
  <si>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</si>
  <si>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</si>
  <si>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</si>
  <si>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</si>
  <si>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</si>
  <si>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</si>
  <si>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</si>
  <si>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</si>
  <si>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</si>
  <si>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</si>
  <si>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</si>
  <si>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</si>
  <si>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</si>
  <si>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</si>
  <si>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</si>
  <si>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</si>
  <si>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</si>
  <si>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</si>
  <si>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</si>
  <si>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</si>
  <si>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</si>
  <si>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</si>
  <si>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</si>
  <si>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</si>
  <si>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</si>
  <si>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</si>
  <si>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</si>
  <si>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</si>
  <si>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</si>
  <si>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</si>
  <si>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</si>
  <si>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</si>
  <si>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</si>
  <si>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</si>
  <si>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</si>
  <si>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</si>
  <si>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</si>
  <si>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</si>
  <si>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</si>
  <si>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</si>
  <si>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</si>
  <si>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</si>
  <si>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</si>
  <si>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</si>
  <si>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</si>
  <si>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</si>
  <si>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</si>
  <si>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</si>
  <si>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</si>
  <si>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</si>
  <si>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</si>
  <si>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</si>
  <si>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</si>
  <si>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</si>
  <si>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</si>
  <si>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</si>
  <si>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</si>
  <si>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</si>
  <si>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</si>
  <si>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</si>
  <si>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</si>
  <si>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</si>
  <si>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</si>
  <si>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</si>
  <si>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</si>
  <si>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</si>
  <si>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</si>
  <si>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</si>
  <si>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</si>
  <si>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</si>
  <si>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</si>
  <si>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</si>
  <si>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</si>
  <si>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</si>
  <si>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</si>
  <si>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</si>
  <si>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</si>
  <si>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</si>
  <si>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</si>
  <si>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</si>
  <si>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</si>
  <si>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</si>
  <si>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</si>
  <si>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</si>
  <si>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</si>
  <si>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</si>
  <si>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</si>
  <si>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</si>
  <si>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</si>
  <si>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</si>
  <si>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</si>
  <si>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</si>
  <si>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</si>
  <si>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</si>
  <si>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</si>
  <si>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</si>
  <si>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</si>
  <si>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</si>
  <si>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</si>
  <si>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</si>
  <si>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</si>
  <si>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</si>
  <si>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</si>
  <si>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</si>
  <si>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</si>
  <si>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</si>
  <si>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</si>
  <si>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</si>
  <si>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</si>
  <si>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</si>
  <si>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</si>
  <si>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</si>
  <si>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</si>
  <si>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</si>
  <si>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</si>
  <si>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</si>
  <si>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</si>
  <si>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</si>
  <si>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</si>
  <si>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</si>
  <si>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</si>
  <si>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</si>
  <si>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</si>
  <si>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</si>
  <si>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</si>
  <si>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</si>
  <si>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</si>
  <si>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</si>
  <si>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</si>
  <si>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</si>
  <si>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</si>
  <si>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</si>
  <si>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</si>
  <si>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</si>
  <si>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</si>
  <si>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</si>
  <si>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</si>
  <si>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</si>
  <si>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</si>
  <si>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</si>
  <si>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</si>
  <si>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</si>
  <si>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</si>
  <si>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</si>
  <si>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</si>
  <si>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</si>
  <si>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</si>
  <si>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</si>
  <si>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</si>
  <si>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</si>
  <si>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</si>
  <si>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</si>
  <si>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</si>
  <si>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</si>
  <si>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</si>
  <si>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</si>
  <si>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</si>
  <si>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</si>
  <si>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</si>
  <si>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</si>
  <si>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</si>
  <si>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</si>
  <si>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</si>
  <si>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</si>
  <si>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</si>
  <si>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</si>
  <si>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</si>
  <si>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</si>
  <si>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</si>
  <si>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</si>
  <si>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</si>
  <si>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</si>
  <si>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</si>
  <si>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</si>
  <si>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</si>
  <si>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</si>
  <si>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</si>
  <si>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</si>
  <si>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</si>
  <si>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</si>
  <si>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</si>
  <si>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</si>
  <si>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</si>
  <si>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</si>
  <si>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</si>
  <si>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</si>
  <si>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</si>
  <si>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</si>
  <si>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</si>
  <si>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</si>
  <si>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</si>
  <si>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</si>
  <si>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</si>
  <si>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</si>
  <si>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</si>
  <si>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</si>
  <si>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</si>
  <si>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</si>
  <si>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</si>
  <si>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</si>
  <si>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</si>
  <si>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</si>
  <si>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</si>
  <si>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</si>
  <si>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</si>
  <si>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</si>
  <si>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</si>
  <si>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</si>
  <si>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</si>
  <si>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</si>
  <si>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</si>
  <si>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</si>
  <si>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</si>
  <si>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</si>
  <si>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</si>
  <si>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</si>
  <si>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</si>
  <si>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</si>
  <si>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</si>
  <si>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</si>
  <si>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</si>
  <si>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</si>
  <si>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</si>
  <si>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</si>
  <si>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</si>
  <si>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</si>
  <si>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</si>
  <si>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</si>
  <si>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</si>
  <si>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</si>
  <si>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</si>
  <si>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</si>
  <si>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</si>
  <si>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</si>
  <si>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</si>
  <si>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</si>
  <si>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</si>
  <si>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</si>
  <si>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</si>
  <si>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</si>
  <si>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</si>
  <si>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</si>
  <si>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</si>
  <si>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</si>
  <si>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</si>
  <si>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</si>
  <si>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</si>
  <si>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</si>
  <si>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</si>
  <si>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</si>
  <si>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</si>
  <si>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</si>
  <si>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</si>
  <si>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</si>
  <si>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</si>
  <si>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</si>
  <si>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</si>
  <si>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</si>
  <si>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</si>
  <si>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</si>
  <si>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</si>
  <si>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</si>
  <si>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</si>
  <si>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</si>
  <si>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</si>
  <si>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</si>
  <si>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</si>
  <si>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</si>
  <si>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</si>
  <si>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</si>
  <si>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</si>
  <si>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</si>
  <si>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</si>
  <si>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</si>
  <si>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</si>
  <si>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</si>
  <si>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</si>
  <si>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</si>
  <si>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</si>
  <si>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</si>
  <si>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</si>
  <si>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</si>
  <si>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</si>
  <si>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</si>
  <si>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</si>
  <si>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</si>
  <si>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</si>
  <si>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</si>
  <si>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</si>
  <si>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</si>
  <si>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</si>
  <si>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</si>
  <si>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</si>
  <si>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</si>
  <si>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</si>
  <si>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</si>
  <si>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</si>
  <si>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</si>
  <si>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</si>
  <si>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</si>
  <si>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</si>
  <si>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</si>
  <si>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</si>
  <si>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</si>
  <si>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</si>
  <si>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</si>
  <si>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</si>
  <si>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</si>
  <si>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</si>
  <si>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</si>
  <si>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</si>
  <si>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</si>
  <si>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</si>
  <si>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</si>
  <si>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</si>
  <si>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</si>
  <si>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</si>
  <si>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</si>
  <si>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</si>
  <si>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</si>
  <si>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</si>
  <si>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</si>
  <si>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</si>
  <si>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</si>
  <si>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</si>
  <si>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</si>
  <si>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</si>
  <si>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</si>
  <si>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</si>
  <si>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</si>
  <si>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</si>
  <si>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</si>
  <si>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</si>
  <si>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</si>
  <si>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</si>
  <si>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</si>
  <si>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</si>
  <si>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</si>
  <si>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</si>
  <si>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</si>
  <si>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</si>
  <si>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</si>
  <si>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</si>
  <si>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</si>
  <si>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</si>
  <si>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</si>
  <si>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</si>
  <si>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</si>
  <si>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</si>
  <si>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</si>
  <si>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</si>
  <si>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</si>
  <si>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</si>
  <si>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</si>
  <si>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</si>
  <si>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</si>
  <si>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</si>
  <si>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</si>
  <si>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</si>
  <si>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</si>
  <si>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</si>
  <si>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</si>
  <si>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</si>
  <si>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</si>
  <si>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</si>
  <si>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</si>
  <si>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</si>
  <si>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</si>
  <si>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</si>
  <si>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</si>
  <si>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</si>
  <si>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</si>
  <si>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</si>
  <si>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</si>
  <si>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</si>
  <si>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</si>
  <si>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</si>
  <si>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</si>
  <si>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</si>
  <si>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</si>
  <si>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</si>
  <si>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</si>
  <si>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</si>
  <si>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</si>
  <si>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</si>
  <si>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</si>
  <si>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</si>
  <si>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</si>
  <si>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</si>
  <si>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</si>
  <si>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</si>
  <si>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</si>
  <si>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</si>
  <si>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</si>
  <si>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</si>
  <si>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</si>
  <si>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</si>
  <si>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</si>
  <si>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</si>
  <si>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</si>
  <si>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</si>
  <si>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</si>
  <si>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</si>
  <si>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</si>
  <si>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</si>
  <si>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</si>
  <si>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</si>
  <si>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</si>
  <si>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</si>
  <si>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</si>
  <si>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</si>
  <si>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</si>
  <si>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</si>
  <si>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</si>
  <si>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</si>
  <si>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</si>
  <si>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</si>
  <si>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</si>
  <si>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</si>
  <si>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</si>
  <si>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</si>
  <si>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</si>
  <si>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</si>
  <si>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</si>
  <si>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</si>
  <si>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</si>
  <si>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</si>
  <si>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</si>
  <si>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</si>
  <si>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</si>
  <si>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</si>
  <si>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</si>
  <si>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</si>
  <si>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</si>
  <si>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</si>
  <si>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</si>
  <si>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</si>
  <si>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</si>
  <si>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</si>
  <si>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</si>
  <si>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</si>
  <si>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</si>
  <si>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</si>
  <si>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</si>
  <si>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</si>
  <si>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</si>
  <si>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</si>
  <si>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</si>
  <si>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</si>
  <si>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</si>
  <si>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</si>
  <si>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</si>
  <si>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</si>
  <si>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</si>
  <si>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</si>
  <si>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</si>
  <si>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</si>
  <si>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</si>
  <si>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</si>
  <si>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</si>
  <si>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</si>
  <si>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</si>
  <si>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</si>
  <si>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</si>
  <si>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</si>
  <si>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</si>
  <si>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</si>
  <si>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</si>
  <si>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</si>
  <si>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</si>
  <si>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</si>
  <si>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</si>
  <si>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</si>
  <si>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</si>
  <si>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</si>
  <si>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</si>
  <si>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</si>
  <si>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</si>
  <si>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</si>
  <si>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</si>
  <si>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</si>
  <si>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</si>
  <si>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</si>
  <si>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</si>
  <si>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</si>
  <si>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</si>
  <si>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</si>
  <si>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</si>
  <si>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</si>
  <si>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</si>
  <si>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</si>
  <si>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</si>
  <si>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</si>
  <si>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</si>
  <si>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</si>
  <si>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</si>
  <si>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</si>
  <si>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</si>
  <si>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</si>
  <si>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</si>
  <si>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</si>
  <si>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</si>
  <si>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</si>
  <si>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</si>
  <si>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</si>
  <si>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</si>
  <si>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</si>
  <si>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</si>
  <si>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</si>
  <si>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</si>
  <si>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</si>
  <si>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</si>
  <si>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</si>
  <si>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</si>
  <si>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</si>
  <si>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</si>
  <si>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</si>
  <si>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</si>
  <si>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</si>
  <si>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</si>
  <si>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</si>
  <si>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</si>
  <si>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</si>
  <si>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</si>
  <si>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</si>
  <si>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</si>
  <si>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</si>
  <si>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</si>
  <si>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</si>
  <si>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</si>
  <si>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</si>
  <si>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</si>
  <si>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</si>
  <si>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</si>
  <si>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</si>
  <si>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</si>
  <si>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</si>
  <si>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</si>
  <si>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</si>
  <si>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</si>
  <si>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</si>
  <si>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</si>
  <si>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</si>
  <si>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</si>
  <si>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</si>
  <si>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</si>
  <si>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</si>
  <si>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</si>
  <si>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</si>
  <si>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</si>
  <si>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</si>
  <si>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</si>
  <si>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</si>
  <si>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</si>
  <si>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</si>
  <si>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</si>
  <si>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</si>
  <si>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</si>
  <si>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</si>
  <si>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</si>
  <si>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</si>
  <si>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</si>
  <si>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</si>
  <si>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</si>
  <si>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</si>
  <si>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</si>
  <si>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</si>
  <si>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</si>
  <si>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</si>
  <si>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</si>
  <si>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</si>
  <si>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</si>
  <si>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</si>
  <si>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</si>
  <si>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</si>
  <si>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</si>
  <si>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</si>
  <si>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</si>
  <si>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</si>
  <si>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</si>
  <si>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</si>
  <si>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</si>
  <si>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</si>
  <si>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</si>
  <si>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</si>
  <si>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</si>
  <si>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</si>
  <si>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</si>
  <si>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</si>
  <si>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</si>
  <si>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</si>
  <si>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</si>
  <si>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</si>
  <si>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</si>
  <si>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</si>
  <si>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</si>
  <si>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</si>
  <si>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</si>
  <si>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</si>
  <si>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</si>
  <si>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</si>
  <si>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</si>
  <si>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</si>
  <si>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</si>
  <si>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</si>
  <si>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</si>
  <si>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</si>
  <si>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</si>
  <si>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</si>
  <si>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</si>
  <si>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</si>
  <si>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</si>
  <si>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</si>
  <si>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</si>
  <si>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</si>
  <si>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</si>
  <si>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</si>
  <si>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</si>
  <si>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</si>
  <si>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</si>
  <si>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</si>
  <si>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</si>
  <si>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</si>
  <si>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</si>
  <si>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</si>
  <si>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</si>
  <si>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</si>
  <si>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</si>
  <si>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</si>
  <si>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</si>
  <si>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</si>
  <si>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</si>
  <si>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</si>
  <si>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</si>
  <si>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</si>
  <si>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</si>
  <si>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</si>
  <si>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</si>
  <si>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</si>
  <si>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</si>
  <si>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</si>
  <si>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</si>
  <si>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</si>
  <si>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</si>
  <si>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</si>
  <si>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</si>
  <si>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</si>
  <si>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</si>
  <si>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</si>
  <si>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</si>
  <si>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</si>
  <si>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</si>
  <si>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</si>
  <si>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</si>
  <si>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</si>
  <si>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</si>
  <si>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</si>
  <si>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</si>
  <si>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</si>
  <si>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</si>
  <si>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</si>
  <si>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</si>
  <si>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</si>
  <si>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</si>
  <si>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</si>
  <si>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</si>
  <si>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</si>
  <si>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</si>
  <si>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</si>
  <si>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</si>
  <si>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</si>
  <si>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</si>
  <si>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</si>
  <si>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</si>
  <si>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</si>
  <si>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</si>
  <si>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</si>
  <si>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</si>
  <si>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</si>
  <si>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</si>
  <si>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</si>
  <si>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</si>
  <si>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</si>
  <si>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</si>
  <si>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</si>
  <si>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</si>
  <si>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</si>
  <si>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</si>
  <si>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</si>
  <si>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</si>
  <si>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</si>
  <si>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</si>
  <si>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</si>
  <si>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</si>
  <si>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</si>
  <si>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</si>
  <si>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</si>
  <si>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</si>
  <si>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</si>
  <si>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</si>
  <si>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</si>
  <si>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</si>
  <si>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</si>
  <si>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</si>
  <si>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</si>
  <si>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</si>
  <si>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</si>
  <si>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</si>
  <si>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</si>
  <si>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</si>
  <si>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</si>
  <si>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</si>
  <si>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</si>
  <si>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</si>
  <si>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</si>
  <si>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</si>
  <si>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</si>
  <si>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</si>
  <si>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</si>
  <si>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</si>
  <si>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</si>
  <si>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</si>
  <si>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</si>
  <si>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</si>
  <si>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</si>
  <si>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</si>
  <si>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</si>
  <si>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</si>
  <si>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</si>
  <si>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</si>
  <si>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</si>
  <si>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</si>
  <si>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</si>
  <si>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</si>
  <si>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</si>
  <si>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</si>
  <si>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</si>
  <si>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</si>
  <si>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</si>
  <si>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</si>
  <si>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</si>
  <si>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</si>
  <si>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</si>
  <si>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</si>
  <si>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</si>
  <si>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</si>
  <si>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</si>
  <si>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</si>
  <si>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</si>
  <si>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</si>
  <si>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</si>
  <si>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</si>
  <si>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</si>
  <si>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</si>
  <si>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</si>
  <si>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</si>
  <si>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</si>
  <si>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</si>
  <si>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</si>
  <si>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</si>
  <si>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</si>
  <si>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</si>
  <si>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</si>
  <si>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</si>
  <si>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</si>
  <si>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</si>
  <si>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</si>
  <si>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</si>
  <si>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</si>
  <si>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</si>
  <si>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</si>
  <si>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</si>
  <si>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</si>
  <si>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</si>
  <si>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</si>
  <si>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</si>
  <si>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</si>
  <si>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</si>
  <si>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</si>
  <si>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</si>
  <si>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</si>
  <si>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</si>
  <si>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</si>
  <si>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</si>
  <si>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</si>
  <si>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</si>
  <si>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</si>
  <si>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</si>
  <si>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</si>
  <si>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</si>
  <si>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</si>
  <si>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</si>
  <si>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</si>
  <si>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</si>
  <si>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</si>
  <si>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</si>
  <si>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</si>
  <si>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</si>
  <si>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</si>
  <si>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</si>
  <si>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</si>
  <si>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</si>
  <si>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</si>
  <si>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</si>
  <si>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</si>
  <si>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</si>
  <si>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</si>
  <si>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</si>
  <si>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</si>
  <si>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</si>
  <si>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</si>
  <si>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</si>
  <si>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</si>
  <si>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</si>
  <si>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</si>
  <si>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</si>
  <si>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</si>
  <si>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</si>
  <si>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</si>
  <si>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</si>
  <si>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</si>
  <si>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</si>
  <si>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</si>
  <si>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</si>
  <si>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</si>
  <si>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</si>
  <si>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</si>
  <si>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</si>
  <si>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</si>
  <si>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</si>
  <si>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</si>
  <si>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</si>
  <si>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</si>
  <si>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</si>
  <si>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</si>
  <si>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</si>
  <si>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</si>
  <si>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</si>
  <si>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</si>
  <si>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</si>
  <si>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</si>
  <si>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</si>
  <si>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</si>
  <si>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</si>
  <si>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</si>
  <si>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</si>
  <si>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</si>
  <si>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</si>
  <si>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</si>
  <si>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</si>
  <si>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</si>
  <si>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</si>
  <si>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</si>
  <si>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</si>
  <si>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</si>
  <si>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</si>
  <si>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</si>
  <si>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</si>
  <si>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</si>
  <si>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</si>
  <si>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</si>
  <si>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</si>
  <si>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</si>
  <si>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</si>
  <si>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</si>
  <si>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</si>
  <si>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</si>
  <si>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</si>
  <si>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</si>
  <si>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</si>
  <si>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</si>
  <si>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</si>
  <si>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</si>
  <si>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</si>
  <si>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</si>
  <si>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</si>
  <si>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</si>
  <si>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</si>
  <si>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</si>
  <si>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</si>
  <si>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</si>
  <si>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</si>
  <si>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</si>
  <si>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</si>
  <si>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</si>
  <si>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</si>
  <si>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</si>
  <si>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</si>
  <si>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</si>
  <si>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</si>
  <si>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</si>
  <si>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</si>
  <si>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</si>
  <si>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</si>
  <si>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</si>
  <si>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</si>
  <si>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</si>
  <si>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</si>
  <si>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</si>
  <si>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</si>
  <si>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</si>
  <si>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</si>
  <si>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</si>
  <si>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</si>
  <si>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</si>
  <si>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</si>
  <si>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</si>
  <si>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</si>
  <si>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</si>
  <si>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</si>
  <si>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</si>
  <si>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</si>
  <si>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</si>
  <si>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</si>
  <si>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</si>
  <si>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</si>
  <si>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</si>
  <si>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</si>
  <si>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</si>
  <si>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</si>
  <si>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</si>
  <si>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</si>
  <si>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</si>
  <si>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</si>
  <si>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</si>
  <si>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</si>
  <si>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</si>
  <si>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</si>
  <si>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</si>
  <si>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</si>
  <si>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</si>
  <si>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</si>
  <si>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</si>
  <si>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</si>
  <si>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</si>
  <si>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</si>
  <si>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</si>
  <si>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</si>
  <si>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</si>
  <si>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</si>
  <si>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</si>
  <si>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</si>
  <si>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</si>
  <si>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</si>
  <si>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</si>
  <si>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</si>
  <si>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</si>
  <si>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</si>
  <si>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</si>
  <si>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</si>
  <si>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</si>
  <si>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</si>
  <si>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</si>
  <si>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</si>
  <si>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</si>
  <si>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</si>
  <si>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</si>
  <si>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</si>
  <si>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</si>
  <si>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</si>
  <si>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</si>
  <si>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</si>
  <si>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</si>
  <si>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</si>
  <si>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</si>
  <si>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</si>
  <si>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</si>
  <si>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</si>
  <si>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</si>
  <si>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</si>
  <si>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</si>
  <si>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</si>
  <si>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</si>
  <si>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</si>
  <si>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</si>
  <si>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</si>
  <si>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</si>
  <si>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</si>
  <si>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</si>
  <si>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</si>
  <si>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</si>
  <si>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</si>
  <si>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</si>
  <si>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</si>
  <si>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</si>
  <si>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</si>
  <si>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</si>
  <si>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</si>
  <si>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</si>
  <si>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</si>
  <si>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</si>
  <si>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</si>
  <si>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</si>
  <si>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</si>
  <si>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</si>
  <si>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</si>
  <si>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</si>
  <si>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</si>
  <si>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</si>
  <si>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</si>
  <si>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</si>
  <si>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</si>
  <si>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</si>
  <si>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</si>
  <si>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</si>
  <si>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</si>
  <si>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</si>
  <si>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</si>
  <si>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</si>
  <si>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</si>
  <si>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</si>
  <si>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</si>
  <si>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</si>
  <si>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</si>
  <si>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</si>
  <si>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</si>
  <si>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</si>
  <si>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</si>
  <si>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</si>
  <si>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</si>
  <si>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</si>
  <si>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</si>
  <si>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</si>
  <si>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</si>
  <si>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</si>
  <si>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</si>
  <si>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</si>
  <si>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</si>
  <si>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</si>
  <si>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</si>
  <si>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</si>
  <si>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</si>
  <si>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</si>
  <si>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</si>
  <si>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</si>
  <si>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</si>
  <si>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</si>
  <si>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</si>
  <si>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</si>
  <si>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</si>
  <si>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</si>
  <si>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</si>
  <si>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</si>
  <si>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</si>
  <si>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</si>
  <si>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</si>
  <si>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</si>
  <si>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</si>
  <si>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</si>
  <si>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</si>
  <si>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</si>
  <si>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</si>
  <si>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</si>
  <si>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</si>
  <si>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</si>
  <si>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</si>
  <si>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</si>
  <si>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</si>
  <si>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</si>
  <si>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</si>
  <si>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</si>
  <si>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</si>
  <si>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</si>
  <si>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</si>
  <si>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</si>
  <si>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</si>
  <si>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</si>
  <si>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</si>
  <si>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</si>
  <si>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</si>
  <si>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</si>
  <si>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</si>
  <si>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</si>
  <si>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</si>
  <si>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</si>
  <si>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</si>
  <si>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</si>
  <si>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</si>
  <si>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</si>
  <si>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</si>
  <si>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</si>
  <si>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</si>
  <si>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</si>
  <si>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</si>
  <si>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</si>
  <si>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</si>
  <si>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</si>
  <si>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</si>
  <si>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</si>
  <si>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</si>
  <si>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</si>
  <si>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</si>
  <si>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</si>
  <si>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</si>
  <si>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</si>
  <si>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</si>
  <si>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</si>
  <si>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</si>
  <si>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</si>
  <si>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</si>
  <si>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</si>
  <si>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</si>
  <si>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</si>
  <si>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</si>
  <si>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</si>
  <si>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</si>
  <si>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</si>
  <si>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</si>
  <si>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</si>
  <si>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</si>
  <si>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</si>
  <si>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</si>
  <si>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</si>
  <si>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</si>
  <si>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</si>
  <si>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</si>
  <si>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</si>
  <si>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</si>
  <si>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</si>
  <si>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</si>
  <si>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</si>
  <si>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</si>
  <si>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</si>
  <si>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</si>
  <si>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</si>
  <si>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</si>
  <si>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</si>
  <si>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</si>
  <si>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</si>
  <si>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</si>
  <si>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</si>
  <si>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</si>
  <si>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</si>
  <si>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</si>
  <si>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</si>
  <si>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</si>
  <si>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</si>
  <si>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</si>
  <si>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</si>
  <si>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</si>
  <si>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</si>
  <si>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</si>
  <si>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</si>
  <si>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</si>
  <si>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</si>
  <si>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</si>
  <si>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</si>
  <si>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</si>
  <si>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</si>
  <si>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</si>
  <si>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</si>
  <si>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</si>
  <si>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</si>
  <si>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</si>
  <si>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</si>
  <si>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</si>
  <si>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</si>
  <si>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</si>
  <si>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</si>
  <si>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</si>
  <si>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</si>
  <si>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</si>
  <si>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</si>
  <si>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</si>
  <si>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</si>
  <si>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</si>
  <si>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</si>
  <si>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</si>
  <si>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</si>
  <si>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</si>
  <si>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</si>
  <si>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</si>
  <si>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</si>
  <si>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</si>
  <si>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</si>
  <si>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</si>
  <si>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</si>
  <si>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</si>
  <si>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</si>
  <si>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</si>
  <si>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</si>
  <si>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</si>
  <si>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</si>
  <si>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</si>
  <si>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</si>
  <si>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</si>
  <si>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</si>
  <si>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</si>
  <si>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</si>
  <si>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</si>
  <si>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</si>
  <si>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</si>
  <si>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</si>
  <si>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</si>
  <si>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</si>
  <si>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</si>
  <si>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</si>
  <si>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</si>
  <si>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</si>
  <si>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</si>
  <si>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</si>
  <si>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</si>
  <si>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</si>
  <si>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</si>
  <si>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</si>
  <si>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</si>
  <si>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</si>
  <si>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</si>
  <si>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</si>
  <si>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</si>
  <si>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</si>
  <si>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</si>
  <si>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</si>
  <si>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</si>
  <si>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</si>
  <si>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</si>
  <si>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</si>
  <si>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</si>
  <si>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</si>
  <si>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</si>
  <si>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</si>
  <si>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</si>
  <si>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</si>
  <si>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</si>
  <si>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</si>
  <si>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</si>
  <si>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</si>
  <si>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</si>
  <si>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</si>
  <si>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</si>
  <si>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</si>
  <si>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</si>
  <si>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</si>
  <si>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</si>
  <si>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</si>
  <si>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</si>
  <si>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</si>
  <si>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</si>
  <si>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</si>
  <si>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</si>
  <si>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</si>
  <si>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</si>
  <si>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</si>
  <si>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</si>
  <si>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</si>
  <si>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</si>
  <si>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</si>
  <si>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</si>
  <si>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</si>
  <si>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</si>
  <si>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</si>
  <si>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</si>
  <si>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</si>
  <si>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</si>
  <si>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</si>
  <si>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</si>
  <si>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</si>
  <si>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</si>
  <si>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</si>
  <si>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</si>
  <si>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</si>
  <si>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</si>
  <si>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</si>
  <si>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</si>
  <si>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</si>
  <si>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</si>
  <si>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</si>
  <si>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</si>
  <si>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</si>
  <si>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</si>
  <si>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</si>
  <si>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</si>
  <si>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</si>
  <si>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</si>
  <si>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</si>
  <si>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</si>
  <si>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</si>
  <si>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</si>
  <si>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</si>
  <si>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</si>
  <si>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</si>
  <si>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</si>
  <si>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</si>
  <si>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</si>
  <si>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</si>
  <si>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</si>
  <si>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</si>
  <si>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</si>
  <si>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</si>
  <si>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</si>
  <si>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</si>
  <si>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</si>
  <si>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</si>
  <si>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</si>
  <si>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</si>
  <si>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</si>
  <si>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</si>
  <si>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</si>
  <si>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</si>
  <si>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</si>
  <si>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</si>
  <si>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</si>
  <si>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</si>
  <si>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</si>
  <si>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</si>
  <si>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</si>
  <si>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</si>
  <si>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</si>
  <si>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</si>
  <si>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</si>
  <si>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</si>
  <si>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</si>
  <si>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</si>
  <si>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</si>
  <si>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</si>
  <si>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</si>
  <si>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</si>
  <si>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</si>
  <si>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</si>
  <si>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</si>
  <si>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</si>
  <si>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</si>
  <si>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</si>
  <si>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</si>
  <si>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</si>
  <si>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</si>
  <si>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</si>
  <si>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</si>
  <si>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</si>
  <si>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</si>
  <si>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</si>
  <si>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</si>
  <si>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</si>
  <si>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</si>
  <si>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</si>
  <si>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</si>
  <si>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</si>
  <si>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</si>
  <si>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</si>
  <si>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</si>
  <si>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</si>
  <si>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</si>
  <si>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</si>
  <si>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</si>
  <si>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</si>
  <si>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</si>
  <si>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</si>
  <si>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</si>
  <si>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</si>
  <si>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</si>
  <si>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</si>
  <si>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</si>
  <si>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</si>
  <si>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</si>
  <si>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</si>
  <si>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</si>
  <si>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</si>
  <si>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</si>
  <si>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</si>
  <si>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</si>
  <si>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</si>
  <si>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</si>
  <si>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</si>
  <si>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</si>
  <si>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</si>
  <si>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</si>
  <si>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</si>
  <si>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</si>
  <si>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</si>
  <si>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</si>
  <si>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</si>
  <si>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</si>
  <si>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</si>
  <si>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</si>
  <si>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</si>
  <si>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</si>
  <si>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</si>
  <si>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</si>
  <si>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</si>
  <si>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</si>
  <si>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</si>
  <si>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</si>
  <si>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</si>
  <si>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</si>
  <si>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</si>
  <si>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</si>
  <si>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</si>
  <si>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</si>
  <si>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</si>
  <si>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</si>
  <si>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</si>
  <si>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</si>
  <si>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</si>
  <si>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</si>
  <si>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</si>
  <si>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</si>
  <si>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</si>
  <si>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</si>
  <si>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</si>
  <si>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</si>
  <si>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</si>
  <si>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</si>
  <si>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</si>
  <si>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</si>
  <si>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</si>
  <si>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</si>
  <si>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</si>
  <si>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</si>
  <si>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</si>
  <si>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</si>
  <si>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</si>
  <si>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</si>
  <si>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</si>
  <si>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</si>
  <si>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</si>
  <si>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</si>
  <si>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</si>
  <si>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</si>
  <si>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</si>
  <si>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</si>
  <si>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</si>
  <si>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</si>
  <si>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</si>
  <si>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</si>
  <si>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</si>
  <si>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</si>
  <si>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</si>
  <si>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</si>
  <si>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</si>
  <si>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</si>
  <si>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</si>
  <si>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</si>
  <si>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</si>
  <si>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</si>
  <si>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</si>
  <si>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</si>
  <si>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</si>
  <si>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</si>
  <si>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</si>
  <si>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</si>
  <si>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</si>
  <si>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</si>
  <si>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</si>
  <si>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</si>
  <si>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</si>
  <si>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</si>
  <si>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</si>
  <si>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</si>
  <si>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</si>
  <si>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</si>
  <si>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</si>
  <si>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</si>
  <si>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</si>
  <si>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</si>
  <si>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</si>
  <si>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</si>
  <si>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</si>
  <si>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</si>
  <si>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</si>
  <si>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</si>
  <si>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</si>
  <si>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</si>
  <si>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</si>
  <si>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</si>
  <si>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</si>
  <si>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</si>
  <si>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</si>
  <si>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</si>
  <si>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</si>
  <si>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</si>
  <si>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</si>
  <si>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</si>
  <si>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</si>
  <si>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</si>
  <si>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</si>
  <si>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</si>
  <si>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</si>
  <si>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</si>
  <si>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</si>
  <si>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</si>
  <si>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</si>
  <si>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</si>
  <si>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</si>
  <si>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</si>
  <si>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</si>
  <si>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</si>
  <si>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</si>
  <si>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</si>
  <si>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</si>
  <si>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</si>
  <si>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</si>
  <si>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</si>
  <si>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</si>
  <si>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</si>
  <si>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</si>
  <si>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</si>
  <si>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</si>
  <si>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</si>
  <si>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</si>
  <si>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</si>
  <si>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</si>
  <si>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</si>
  <si>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</si>
  <si>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</si>
  <si>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</si>
  <si>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</si>
  <si>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</si>
  <si>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</si>
  <si>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</si>
  <si>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</si>
  <si>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</si>
  <si>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</si>
  <si>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</si>
  <si>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</si>
  <si>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</si>
  <si>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</si>
  <si>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</si>
  <si>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</si>
  <si>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</si>
  <si>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</si>
  <si>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</si>
  <si>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</si>
  <si>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</si>
  <si>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</si>
  <si>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</si>
  <si>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</si>
  <si>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</si>
  <si>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</si>
  <si>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</si>
  <si>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</si>
  <si>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</si>
  <si>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</si>
  <si>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</si>
  <si>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</si>
  <si>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</si>
  <si>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</si>
  <si>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</si>
  <si>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</si>
  <si>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</si>
  <si>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</si>
  <si>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</si>
  <si>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</si>
  <si>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</si>
  <si>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</si>
  <si>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</si>
  <si>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</si>
  <si>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</si>
  <si>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</si>
  <si>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</si>
  <si>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</si>
  <si>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</si>
  <si>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</si>
  <si>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</si>
  <si>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</si>
  <si>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</si>
  <si>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</si>
  <si>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</si>
  <si>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</si>
  <si>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</si>
  <si>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</si>
  <si>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</si>
  <si>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</si>
  <si>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</si>
  <si>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</si>
  <si>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</si>
  <si>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</si>
  <si>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</si>
  <si>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</si>
  <si>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</si>
  <si>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</si>
  <si>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</si>
  <si>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</si>
  <si>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</si>
  <si>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</si>
  <si>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</si>
  <si>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</si>
  <si>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</si>
  <si>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</si>
  <si>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</si>
  <si>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</si>
  <si>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</si>
  <si>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</si>
  <si>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</si>
  <si>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</si>
  <si>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</si>
  <si>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</si>
  <si>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</si>
  <si>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</si>
  <si>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</si>
  <si>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</si>
  <si>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</si>
  <si>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</si>
  <si>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</si>
  <si>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</si>
  <si>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</si>
  <si>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</si>
  <si>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</si>
  <si>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</si>
  <si>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</si>
  <si>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</si>
  <si>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</si>
  <si>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</si>
  <si>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</si>
  <si>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</si>
  <si>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</si>
  <si>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</si>
  <si>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</si>
  <si>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</si>
  <si>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</si>
  <si>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</si>
  <si>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</si>
  <si>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</si>
  <si>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</si>
  <si>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</si>
  <si>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</si>
  <si>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</si>
  <si>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</si>
  <si>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</si>
  <si>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</si>
  <si>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</si>
  <si>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</si>
  <si>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</si>
  <si>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</si>
  <si>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</si>
  <si>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</si>
  <si>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</si>
  <si>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</si>
  <si>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</si>
  <si>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</si>
  <si>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</si>
  <si>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</si>
  <si>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</si>
  <si>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</si>
  <si>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</si>
  <si>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</si>
  <si>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</si>
  <si>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</si>
  <si>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</si>
  <si>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</si>
  <si>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</si>
  <si>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</si>
  <si>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</si>
  <si>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</si>
  <si>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</si>
  <si>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</si>
  <si>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</si>
  <si>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</si>
  <si>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</si>
  <si>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</si>
  <si>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</si>
  <si>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</si>
  <si>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</si>
  <si>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</si>
  <si>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</si>
  <si>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</si>
  <si>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</si>
  <si>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</si>
  <si>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</si>
  <si>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</si>
  <si>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</si>
  <si>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</si>
  <si>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</si>
  <si>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</si>
  <si>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</si>
  <si>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</si>
  <si>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</si>
  <si>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</si>
  <si>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</si>
  <si>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</si>
  <si>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</si>
  <si>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</si>
  <si>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</si>
  <si>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</si>
  <si>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</si>
  <si>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</si>
  <si>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</si>
  <si>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</si>
  <si>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</si>
  <si>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</si>
  <si>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</si>
  <si>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</si>
  <si>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</si>
  <si>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</si>
  <si>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</si>
  <si>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</si>
  <si>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</si>
  <si>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</si>
  <si>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</si>
  <si>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</si>
  <si>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</si>
  <si>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</si>
  <si>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</si>
  <si>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</si>
  <si>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</si>
  <si>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</si>
  <si>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</si>
  <si>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</si>
  <si>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</si>
  <si>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</si>
  <si>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</si>
  <si>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</si>
  <si>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</si>
  <si>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</si>
  <si>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</si>
  <si>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</si>
  <si>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</si>
  <si>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</si>
  <si>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</si>
  <si>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</si>
  <si>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</si>
  <si>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</si>
  <si>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</si>
  <si>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</si>
  <si>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</si>
  <si>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</si>
  <si>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</si>
  <si>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</si>
  <si>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</si>
  <si>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</si>
  <si>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</si>
  <si>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</si>
  <si>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</si>
  <si>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</si>
  <si>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</si>
  <si>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</si>
  <si>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</si>
  <si>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</si>
  <si>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</si>
  <si>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</si>
  <si>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</si>
  <si>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</si>
  <si>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</si>
  <si>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</si>
  <si>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</si>
  <si>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</si>
  <si>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</si>
  <si>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</si>
  <si>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</si>
  <si>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</si>
  <si>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</si>
  <si>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</si>
  <si>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</si>
  <si>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</si>
  <si>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</si>
  <si>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</si>
  <si>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</si>
  <si>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</si>
  <si>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</si>
  <si>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</si>
  <si>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</si>
  <si>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</si>
  <si>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</si>
  <si>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</si>
  <si>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</si>
  <si>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</si>
  <si>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</si>
  <si>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</si>
  <si>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</si>
  <si>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</si>
  <si>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</si>
  <si>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</si>
  <si>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</si>
  <si>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</si>
  <si>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</si>
  <si>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</si>
  <si>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</si>
  <si>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</si>
  <si>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</si>
  <si>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</si>
  <si>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</si>
  <si>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</si>
  <si>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</si>
  <si>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</si>
  <si>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</si>
  <si>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</si>
  <si>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</si>
  <si>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</si>
  <si>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</si>
  <si>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</si>
  <si>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</si>
  <si>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</si>
  <si>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</si>
  <si>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</si>
  <si>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</si>
  <si>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</si>
  <si>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</si>
  <si>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</si>
  <si>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</si>
  <si>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</si>
  <si>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</si>
  <si>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</si>
  <si>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</si>
  <si>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</si>
  <si>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</si>
  <si>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</si>
  <si>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</si>
  <si>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</si>
  <si>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</si>
  <si>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</si>
  <si>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</si>
  <si>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</si>
  <si>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</si>
  <si>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</si>
  <si>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</si>
  <si>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</si>
  <si>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</si>
  <si>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</si>
  <si>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</si>
  <si>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</si>
  <si>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</si>
  <si>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</si>
  <si>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</si>
  <si>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</si>
  <si>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</si>
  <si>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</si>
  <si>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</si>
  <si>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</si>
  <si>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</si>
  <si>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</si>
  <si>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</si>
  <si>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</si>
  <si>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</si>
  <si>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</si>
  <si>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</si>
  <si>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</si>
  <si>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</si>
  <si>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</si>
  <si>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</si>
  <si>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</si>
  <si>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</si>
  <si>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</si>
  <si>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</si>
  <si>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</si>
  <si>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</si>
  <si>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</si>
  <si>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</si>
  <si>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</si>
  <si>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</si>
  <si>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</si>
  <si>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</si>
  <si>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</si>
  <si>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</si>
  <si>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</si>
  <si>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</si>
  <si>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</si>
  <si>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</si>
  <si>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</si>
  <si>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</si>
  <si>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</si>
  <si>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</si>
  <si>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</si>
  <si>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</si>
  <si>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</si>
  <si>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</si>
  <si>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</si>
  <si>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</si>
  <si>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</si>
  <si>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</si>
  <si>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</si>
  <si>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</si>
  <si>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</si>
  <si>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</si>
  <si>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</si>
  <si>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</si>
  <si>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</si>
  <si>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</si>
  <si>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</si>
  <si>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</si>
  <si>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</si>
  <si>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</si>
  <si>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</si>
  <si>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</si>
  <si>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</si>
  <si>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</si>
  <si>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</si>
  <si>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</si>
  <si>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</si>
  <si>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</si>
  <si>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</si>
  <si>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</si>
  <si>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</si>
  <si>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</si>
  <si>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</si>
  <si>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</si>
  <si>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</si>
  <si>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</si>
  <si>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</si>
  <si>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</si>
  <si>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</si>
  <si>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</si>
  <si>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</si>
  <si>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</si>
  <si>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</si>
  <si>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</si>
  <si>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</si>
  <si>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</si>
  <si>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</si>
  <si>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</si>
  <si>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</si>
  <si>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</si>
  <si>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</si>
  <si>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</si>
  <si>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</si>
  <si>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</si>
  <si>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</si>
  <si>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</si>
  <si>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</si>
  <si>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</si>
  <si>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</si>
  <si>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</si>
  <si>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</si>
  <si>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</si>
  <si>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</si>
  <si>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</si>
  <si>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</si>
  <si>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</si>
  <si>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</si>
  <si>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</si>
  <si>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</si>
  <si>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</si>
  <si>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</si>
  <si>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</si>
  <si>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</si>
  <si>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</si>
  <si>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</si>
  <si>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</si>
  <si>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</si>
  <si>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</si>
  <si>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</si>
  <si>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</si>
  <si>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</si>
  <si>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</si>
  <si>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</si>
  <si>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</si>
  <si>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</si>
  <si>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</si>
  <si>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</si>
  <si>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</si>
  <si>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</si>
  <si>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</si>
  <si>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</si>
  <si>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</si>
  <si>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</si>
  <si>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</si>
  <si>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</si>
  <si>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</si>
  <si>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</si>
  <si>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</si>
  <si>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</si>
  <si>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</si>
  <si>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</si>
  <si>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</si>
  <si>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</si>
  <si>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</si>
  <si>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</si>
  <si>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</si>
  <si>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</si>
  <si>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</si>
  <si>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</si>
  <si>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</si>
  <si>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</si>
  <si>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</si>
  <si>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</si>
  <si>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</si>
  <si>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</si>
  <si>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</si>
  <si>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</si>
  <si>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</si>
  <si>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</si>
  <si>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</si>
  <si>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</si>
  <si>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</si>
  <si>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</si>
  <si>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</si>
  <si>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</si>
  <si>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</si>
  <si>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</si>
  <si>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</si>
  <si>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</si>
  <si>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</si>
  <si>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</si>
  <si>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</si>
  <si>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</si>
  <si>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</si>
  <si>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</si>
  <si>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</si>
  <si>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</si>
  <si>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</si>
  <si>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</si>
  <si>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</si>
  <si>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</si>
  <si>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</si>
  <si>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</si>
  <si>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</si>
  <si>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</si>
  <si>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</si>
  <si>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</si>
  <si>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</si>
  <si>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</si>
  <si>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</si>
  <si>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</si>
  <si>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</si>
  <si>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</si>
  <si>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</si>
  <si>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</si>
  <si>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</si>
  <si>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</si>
  <si>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</si>
  <si>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</si>
  <si>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</si>
  <si>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</si>
  <si>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</si>
  <si>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</si>
  <si>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</si>
  <si>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</si>
  <si>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</si>
  <si>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</si>
  <si>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</si>
  <si>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</si>
  <si>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</si>
  <si>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</si>
  <si>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</si>
  <si>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</si>
  <si>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</si>
  <si>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</si>
  <si>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</si>
  <si>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</si>
  <si>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</si>
  <si>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</si>
  <si>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</si>
  <si>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</si>
  <si>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</si>
  <si>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</si>
  <si>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</si>
  <si>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</si>
  <si>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</si>
  <si>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</si>
  <si>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</si>
  <si>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</si>
  <si>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</si>
  <si>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</si>
  <si>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</si>
  <si>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</si>
  <si>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</si>
  <si>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</si>
  <si>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</si>
  <si>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</si>
  <si>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</si>
  <si>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</si>
  <si>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</si>
  <si>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</si>
  <si>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</si>
  <si>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</si>
  <si>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</si>
  <si>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</si>
  <si>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</si>
  <si>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</si>
  <si>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</si>
  <si>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</si>
  <si>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</si>
  <si>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</si>
  <si>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</si>
  <si>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</si>
  <si>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</si>
  <si>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</si>
  <si>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</si>
  <si>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</si>
  <si>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</si>
  <si>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</si>
  <si>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</si>
  <si>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</si>
  <si>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</si>
  <si>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</si>
  <si>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</si>
  <si>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</si>
  <si>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</si>
  <si>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</si>
  <si>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</si>
  <si>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</si>
  <si>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</si>
  <si>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</si>
  <si>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</si>
  <si>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</si>
  <si>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</si>
  <si>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</si>
  <si>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</si>
  <si>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</si>
  <si>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</si>
  <si>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</si>
  <si>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</si>
  <si>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</si>
  <si>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</si>
  <si>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</si>
  <si>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</si>
  <si>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</si>
  <si>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</si>
  <si>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</si>
  <si>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</si>
  <si>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</si>
  <si>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</si>
  <si>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</si>
  <si>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</si>
  <si>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</si>
  <si>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</si>
  <si>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</si>
  <si>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</si>
  <si>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</si>
  <si>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</si>
  <si>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</si>
  <si>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</si>
  <si>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</si>
  <si>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</si>
  <si>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</si>
  <si>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</si>
  <si>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</si>
  <si>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</si>
  <si>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</si>
  <si>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</si>
  <si>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</si>
  <si>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</si>
  <si>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</si>
  <si>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</si>
  <si>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</si>
  <si>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</si>
  <si>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</si>
  <si>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</si>
  <si>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</si>
  <si>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</si>
  <si>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</si>
  <si>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</si>
  <si>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</si>
  <si>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</si>
  <si>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</si>
  <si>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</si>
  <si>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</si>
  <si>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</si>
  <si>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</si>
  <si>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</si>
  <si>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</si>
  <si>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</si>
  <si>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</si>
  <si>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</si>
  <si>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</si>
  <si>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</si>
  <si>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</si>
  <si>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</si>
  <si>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</si>
  <si>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</si>
  <si>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</si>
  <si>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</si>
  <si>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</si>
  <si>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</si>
  <si>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</si>
  <si>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</si>
  <si>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</si>
  <si>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</si>
  <si>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</si>
  <si>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</si>
  <si>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</si>
  <si>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</si>
  <si>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</si>
  <si>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</si>
  <si>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</si>
  <si>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</si>
  <si>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</si>
  <si>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</si>
  <si>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</si>
  <si>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</si>
  <si>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</si>
  <si>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</si>
  <si>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</si>
  <si>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</si>
  <si>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</si>
  <si>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</si>
  <si>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</si>
  <si>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</si>
  <si>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</si>
  <si>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</si>
  <si>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</si>
  <si>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</si>
  <si>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</si>
  <si>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</si>
  <si>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</si>
  <si>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</si>
  <si>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</si>
  <si>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</si>
  <si>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</si>
  <si>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</si>
  <si>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</si>
  <si>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</si>
  <si>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</si>
  <si>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</si>
  <si>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</si>
  <si>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</si>
  <si>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</si>
  <si>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</si>
  <si>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</si>
  <si>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</si>
  <si>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</si>
  <si>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</si>
  <si>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</si>
  <si>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</si>
  <si>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</si>
  <si>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</si>
  <si>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</si>
  <si>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</si>
  <si>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</si>
  <si>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</si>
  <si>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</si>
  <si>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</si>
  <si>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</si>
  <si>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</si>
  <si>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</si>
  <si>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</si>
  <si>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</si>
  <si>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</si>
  <si>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</si>
  <si>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</si>
  <si>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</si>
  <si>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</si>
  <si>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</si>
  <si>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</si>
  <si>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</si>
  <si>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</si>
  <si>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</si>
  <si>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</si>
  <si>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</si>
  <si>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</si>
  <si>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</si>
  <si>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</si>
  <si>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</si>
  <si>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</si>
  <si>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</si>
  <si>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</si>
  <si>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</si>
  <si>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</si>
  <si>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</si>
  <si>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</si>
  <si>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</si>
  <si>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</si>
  <si>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</si>
  <si>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</si>
  <si>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</si>
  <si>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</si>
  <si>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</si>
  <si>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</si>
  <si>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</si>
  <si>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</si>
  <si>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</si>
  <si>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</si>
  <si>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</si>
  <si>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</si>
  <si>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</si>
  <si>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</si>
  <si>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</si>
  <si>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</si>
  <si>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</si>
  <si>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</si>
  <si>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</si>
  <si>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</si>
  <si>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</si>
  <si>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</si>
  <si>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</si>
  <si>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</si>
  <si>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</si>
  <si>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</si>
  <si>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</si>
  <si>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</si>
  <si>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</si>
  <si>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</si>
  <si>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</si>
  <si>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</si>
  <si>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</si>
  <si>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</si>
  <si>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</si>
  <si>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</si>
  <si>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</si>
  <si>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</si>
  <si>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</si>
  <si>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</si>
  <si>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</si>
  <si>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</si>
  <si>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</si>
  <si>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</si>
  <si>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</si>
  <si>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</si>
  <si>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</si>
  <si>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</si>
  <si>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</si>
  <si>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</si>
  <si>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</si>
  <si>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</si>
  <si>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</si>
  <si>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</si>
  <si>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</si>
  <si>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</si>
  <si>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</si>
  <si>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</si>
  <si>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</si>
  <si>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</si>
  <si>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</si>
  <si>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</si>
  <si>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</si>
  <si>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</si>
  <si>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</si>
  <si>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</si>
  <si>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</si>
  <si>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</si>
  <si>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</si>
  <si>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</si>
  <si>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</si>
  <si>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</si>
  <si>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</si>
  <si>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</si>
  <si>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</si>
  <si>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</si>
  <si>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</si>
  <si>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</si>
  <si>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</si>
  <si>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</si>
  <si>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</si>
  <si>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</si>
  <si>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</si>
  <si>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</si>
  <si>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</si>
  <si>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</si>
  <si>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</si>
  <si>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</si>
  <si>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</si>
  <si>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</si>
  <si>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</si>
  <si>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</si>
  <si>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</si>
  <si>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</si>
  <si>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</si>
  <si>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</si>
  <si>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</si>
  <si>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</si>
  <si>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</si>
  <si>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</si>
  <si>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</si>
  <si>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</si>
  <si>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</si>
  <si>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</si>
  <si>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</si>
  <si>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</si>
  <si>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</si>
  <si>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</si>
  <si>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</si>
  <si>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</si>
  <si>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</si>
  <si>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</si>
  <si>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</si>
  <si>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</si>
  <si>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</si>
  <si>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</si>
  <si>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</si>
  <si>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</si>
  <si>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</si>
  <si>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</si>
  <si>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</si>
  <si>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</si>
  <si>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</si>
  <si>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</si>
  <si>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</si>
  <si>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</si>
  <si>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</si>
  <si>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</si>
  <si>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</si>
  <si>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</si>
  <si>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</si>
  <si>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</si>
  <si>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</si>
  <si>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</si>
  <si>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</si>
  <si>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</si>
  <si>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</si>
  <si>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</si>
  <si>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</si>
  <si>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</si>
  <si>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</si>
  <si>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</si>
  <si>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</si>
  <si>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</si>
  <si>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</si>
  <si>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</si>
  <si>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</si>
  <si>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</si>
  <si>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</si>
  <si>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</si>
  <si>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</si>
  <si>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</si>
  <si>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</si>
  <si>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</si>
  <si>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</si>
  <si>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</si>
  <si>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</si>
  <si>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</si>
  <si>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</si>
  <si>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</si>
  <si>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</si>
  <si>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</si>
  <si>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</si>
  <si>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</si>
  <si>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</si>
  <si>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</si>
  <si>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</si>
  <si>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</si>
  <si>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</si>
  <si>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</si>
  <si>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</si>
  <si>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</si>
  <si>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</si>
  <si>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</si>
  <si>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</si>
  <si>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</si>
  <si>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</si>
  <si>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</si>
  <si>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</si>
  <si>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</si>
  <si>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</si>
  <si>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</si>
  <si>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</si>
  <si>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</si>
  <si>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</si>
  <si>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</si>
  <si>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</si>
  <si>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</si>
  <si>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</si>
  <si>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</si>
  <si>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</si>
  <si>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</si>
  <si>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</si>
  <si>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</si>
  <si>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</si>
  <si>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</si>
  <si>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</si>
  <si>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</si>
  <si>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</si>
  <si>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</si>
  <si>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</si>
  <si>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</si>
  <si>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</si>
  <si>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</si>
  <si>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</si>
  <si>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</si>
  <si>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</si>
  <si>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</si>
  <si>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</si>
  <si>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</si>
  <si>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</si>
  <si>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</si>
  <si>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</si>
  <si>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</si>
  <si>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</si>
  <si>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</si>
  <si>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</si>
  <si>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</si>
  <si>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</si>
  <si>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</si>
  <si>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</si>
  <si>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</si>
  <si>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</si>
  <si>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</si>
  <si>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</si>
  <si>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</si>
  <si>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</si>
  <si>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</si>
  <si>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</si>
  <si>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</si>
  <si>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</si>
  <si>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</si>
  <si>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</si>
  <si>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</si>
  <si>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</si>
  <si>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</si>
  <si>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</si>
  <si>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</si>
  <si>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</si>
  <si>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</si>
  <si>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</si>
  <si>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</si>
  <si>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</si>
  <si>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</si>
  <si>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</si>
  <si>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</si>
  <si>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</si>
  <si>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</si>
  <si>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</si>
  <si>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</si>
  <si>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</si>
  <si>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</si>
  <si>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</si>
  <si>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</si>
  <si>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</si>
  <si>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</si>
  <si>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</si>
  <si>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</si>
  <si>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</si>
  <si>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</si>
  <si>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</si>
  <si>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</si>
  <si>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</si>
  <si>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</si>
  <si>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</si>
  <si>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</si>
  <si>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</si>
  <si>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</si>
  <si>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</si>
  <si>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</si>
  <si>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</si>
  <si>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</si>
  <si>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</si>
  <si>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</si>
  <si>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</si>
  <si>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</si>
  <si>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</si>
  <si>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</si>
  <si>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</si>
  <si>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</si>
  <si>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</si>
  <si>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</si>
  <si>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</si>
  <si>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</si>
  <si>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</si>
  <si>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</si>
  <si>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</si>
  <si>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</si>
  <si>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</si>
  <si>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</si>
  <si>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</si>
  <si>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</si>
  <si>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</si>
  <si>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</si>
  <si>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</si>
  <si>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</si>
  <si>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</si>
  <si>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</si>
  <si>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</si>
  <si>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</si>
  <si>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</si>
  <si>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</si>
  <si>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</si>
  <si>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</si>
  <si>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</si>
  <si>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</si>
  <si>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</si>
  <si>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</si>
  <si>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</si>
  <si>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</si>
  <si>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</si>
  <si>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</si>
  <si>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</si>
  <si>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</si>
  <si>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</si>
  <si>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</si>
  <si>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</si>
  <si>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</si>
  <si>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</si>
  <si>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</si>
  <si>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</si>
  <si>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</si>
  <si>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</si>
  <si>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</si>
  <si>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</si>
  <si>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</si>
  <si>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</si>
  <si>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</si>
  <si>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</si>
  <si>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</si>
  <si>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</si>
  <si>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</si>
  <si>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</si>
  <si>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</si>
  <si>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</si>
  <si>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</si>
  <si>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</si>
  <si>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</si>
  <si>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</si>
  <si>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</si>
  <si>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</si>
  <si>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</si>
  <si>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</si>
  <si>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</si>
  <si>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</si>
  <si>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</si>
  <si>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</si>
  <si>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</si>
  <si>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</si>
  <si>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</si>
  <si>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</si>
  <si>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</si>
  <si>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</si>
  <si>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</si>
  <si>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</si>
  <si>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</si>
  <si>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</si>
  <si>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</si>
  <si>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</si>
  <si>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</si>
  <si>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</si>
  <si>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</si>
  <si>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</si>
  <si>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</si>
  <si>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</si>
  <si>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</si>
  <si>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</si>
  <si>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</si>
  <si>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</si>
  <si>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</si>
  <si>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</si>
  <si>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</si>
  <si>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</si>
  <si>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</si>
  <si>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</si>
  <si>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</si>
  <si>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</si>
  <si>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</si>
  <si>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</si>
  <si>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</si>
  <si>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</si>
  <si>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</si>
  <si>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</si>
  <si>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</si>
  <si>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</si>
  <si>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</si>
  <si>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</si>
  <si>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</si>
  <si>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</si>
  <si>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</si>
  <si>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</si>
  <si>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</si>
  <si>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</si>
  <si>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</si>
  <si>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</si>
  <si>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</si>
  <si>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</si>
  <si>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</si>
  <si>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</si>
  <si>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</si>
  <si>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</si>
  <si>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</si>
  <si>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</si>
  <si>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</si>
  <si>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</si>
  <si>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</si>
  <si>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</si>
  <si>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</si>
  <si>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</si>
  <si>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</si>
  <si>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</si>
  <si>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</si>
  <si>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</si>
  <si>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</si>
  <si>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</si>
  <si>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</si>
  <si>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</si>
  <si>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</si>
  <si>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</si>
  <si>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</si>
  <si>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</si>
  <si>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</si>
  <si>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</si>
  <si>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</si>
  <si>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</si>
  <si>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</si>
  <si>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</si>
  <si>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</si>
  <si>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</si>
  <si>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</si>
  <si>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</si>
  <si>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</si>
  <si>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</si>
  <si>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</si>
  <si>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</si>
  <si>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</si>
  <si>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</si>
  <si>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</si>
  <si>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</si>
  <si>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</si>
  <si>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</si>
  <si>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</si>
  <si>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</si>
  <si>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</si>
  <si>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</si>
  <si>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</si>
  <si>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</si>
  <si>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</si>
  <si>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</si>
  <si>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</si>
  <si>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</si>
  <si>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</si>
  <si>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</si>
  <si>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</si>
  <si>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</si>
  <si>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</si>
  <si>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</si>
  <si>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</si>
  <si>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</si>
  <si>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</si>
  <si>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</si>
  <si>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</si>
  <si>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</si>
  <si>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</si>
  <si>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</si>
  <si>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</si>
  <si>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</si>
  <si>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</si>
  <si>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</si>
  <si>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</si>
  <si>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</si>
  <si>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</si>
  <si>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</si>
  <si>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</si>
  <si>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</si>
  <si>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</si>
  <si>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</si>
  <si>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</si>
  <si>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</si>
  <si>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</si>
  <si>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</si>
  <si>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</si>
  <si>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</si>
  <si>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</si>
  <si>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</si>
  <si>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</si>
  <si>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</si>
  <si>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</si>
  <si>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</si>
  <si>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</si>
  <si>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</si>
  <si>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</si>
  <si>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</si>
  <si>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</si>
  <si>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</si>
  <si>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</si>
  <si>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</si>
  <si>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</si>
  <si>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</si>
  <si>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</si>
  <si>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</si>
  <si>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</si>
  <si>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</si>
  <si>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</si>
  <si>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</si>
  <si>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</si>
  <si>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</si>
  <si>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</si>
  <si>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</si>
  <si>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</si>
  <si>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</si>
  <si>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</si>
  <si>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</si>
  <si>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</si>
  <si>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</si>
  <si>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</si>
  <si>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</si>
  <si>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</si>
  <si>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</si>
  <si>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</si>
  <si>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</si>
  <si>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</si>
  <si>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</si>
  <si>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</si>
  <si>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</si>
  <si>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</si>
  <si>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</si>
  <si>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</si>
  <si>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</si>
  <si>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</si>
  <si>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</si>
  <si>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</si>
  <si>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</si>
  <si>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</si>
  <si>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</si>
  <si>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</si>
  <si>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</si>
  <si>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</si>
  <si>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</si>
  <si>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</si>
  <si>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</si>
  <si>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</si>
  <si>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</si>
  <si>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</si>
  <si>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</si>
  <si>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</si>
  <si>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</si>
  <si>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</si>
  <si>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</si>
  <si>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</si>
  <si>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</si>
  <si>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</si>
  <si>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</si>
  <si>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</si>
  <si>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</si>
  <si>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</si>
  <si>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</si>
  <si>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</si>
  <si>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</si>
  <si>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</si>
  <si>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</si>
  <si>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</si>
  <si>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</si>
  <si>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</si>
  <si>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</si>
  <si>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</si>
  <si>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</si>
  <si>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</si>
  <si>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</si>
  <si>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</si>
  <si>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</si>
  <si>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</si>
  <si>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</si>
  <si>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</si>
  <si>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</si>
  <si>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</si>
  <si>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</si>
  <si>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</si>
  <si>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</si>
  <si>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</si>
  <si>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</si>
  <si>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</si>
  <si>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</si>
  <si>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</si>
  <si>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</si>
  <si>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</si>
  <si>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</si>
  <si>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</si>
  <si>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</si>
  <si>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</si>
  <si>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</si>
  <si>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</si>
  <si>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</si>
  <si>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</si>
  <si>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</si>
  <si>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</si>
  <si>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</si>
  <si>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</si>
  <si>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</si>
  <si>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</si>
  <si>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</si>
  <si>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</si>
  <si>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</si>
  <si>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</si>
  <si>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</si>
  <si>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</si>
  <si>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</si>
  <si>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</si>
  <si>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</si>
  <si>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</si>
  <si>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</si>
  <si>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</si>
  <si>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</si>
  <si>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</si>
  <si>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</si>
  <si>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</si>
  <si>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</si>
  <si>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</si>
  <si>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</si>
  <si>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</si>
  <si>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</si>
  <si>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</si>
  <si>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</si>
  <si>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</si>
  <si>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</si>
  <si>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</si>
  <si>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</si>
  <si>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</si>
  <si>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</si>
  <si>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</si>
  <si>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</si>
  <si>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</si>
  <si>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</si>
  <si>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</si>
  <si>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</si>
  <si>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</si>
  <si>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</si>
  <si>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</si>
  <si>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</si>
  <si>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</si>
  <si>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</si>
  <si>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</si>
  <si>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</si>
  <si>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</si>
  <si>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</si>
  <si>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</si>
  <si>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</si>
  <si>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</si>
  <si>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</si>
  <si>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</si>
  <si>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</si>
  <si>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</si>
  <si>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</si>
  <si>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</si>
  <si>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</si>
  <si>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</si>
  <si>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</si>
  <si>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</si>
  <si>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</si>
  <si>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</si>
  <si>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</si>
  <si>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</si>
  <si>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</si>
  <si>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</si>
  <si>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</si>
  <si>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</si>
  <si>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</si>
  <si>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</si>
  <si>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</si>
  <si>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</si>
  <si>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</si>
  <si>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</si>
  <si>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</si>
  <si>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</si>
  <si>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</si>
  <si>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</si>
  <si>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</si>
  <si>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</si>
  <si>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</si>
  <si>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</si>
  <si>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</si>
  <si>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</si>
  <si>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</si>
  <si>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</si>
  <si>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</si>
  <si>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</si>
  <si>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</si>
  <si>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</si>
  <si>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</si>
  <si>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</si>
  <si>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</si>
  <si>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</si>
  <si>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</si>
  <si>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</si>
  <si>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</si>
  <si>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</si>
  <si>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</si>
  <si>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</si>
  <si>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</si>
  <si>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</si>
  <si>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</si>
  <si>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</si>
  <si>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</si>
  <si>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</si>
  <si>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</si>
  <si>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</si>
  <si>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</si>
  <si>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</si>
  <si>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</si>
  <si>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</si>
  <si>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</si>
  <si>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</si>
  <si>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</si>
  <si>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</si>
  <si>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</si>
  <si>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</si>
  <si>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</si>
  <si>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</si>
  <si>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</si>
  <si>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</si>
  <si>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</si>
  <si>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</si>
  <si>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</si>
  <si>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</si>
  <si>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</si>
  <si>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</si>
  <si>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</si>
  <si>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</si>
  <si>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</si>
  <si>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</si>
  <si>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</si>
  <si>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</si>
  <si>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</si>
  <si>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</si>
  <si>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</si>
  <si>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</si>
  <si>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</si>
  <si>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</si>
  <si>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</si>
  <si>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</si>
  <si>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</si>
  <si>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</si>
  <si>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</si>
  <si>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</si>
  <si>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</si>
  <si>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</si>
  <si>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</si>
  <si>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</si>
  <si>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</si>
  <si>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</si>
  <si>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</si>
  <si>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</si>
  <si>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</si>
  <si>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</si>
  <si>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</si>
  <si>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</si>
  <si>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</si>
  <si>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</si>
  <si>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</si>
  <si>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</si>
  <si>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</si>
  <si>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</si>
  <si>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</si>
  <si>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</si>
  <si>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</si>
  <si>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</si>
  <si>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</si>
  <si>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</si>
  <si>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</si>
  <si>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</si>
  <si>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</si>
  <si>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</si>
  <si>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</si>
  <si>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</si>
  <si>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</si>
  <si>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</si>
  <si>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</si>
  <si>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</si>
  <si>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</si>
  <si>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</si>
  <si>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</si>
  <si>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</si>
  <si>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</si>
  <si>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</si>
  <si>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</si>
  <si>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</si>
  <si>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</si>
  <si>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</si>
  <si>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</si>
  <si>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</si>
  <si>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</si>
  <si>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</si>
  <si>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</si>
  <si>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</si>
  <si>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</si>
  <si>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</si>
  <si>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</si>
  <si>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</si>
  <si>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</si>
  <si>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</si>
  <si>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</si>
  <si>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</si>
  <si>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</si>
  <si>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</si>
  <si>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</si>
  <si>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</si>
  <si>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</si>
  <si>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</si>
  <si>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</si>
  <si>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</si>
  <si>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</si>
  <si>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</si>
  <si>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</si>
  <si>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</si>
  <si>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</si>
  <si>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</si>
  <si>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</si>
  <si>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</si>
  <si>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</si>
  <si>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</si>
  <si>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</si>
  <si>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</si>
  <si>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</si>
  <si>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</si>
  <si>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</si>
  <si>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</si>
  <si>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</si>
  <si>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</si>
  <si>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</si>
  <si>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</si>
  <si>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</si>
  <si>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</si>
  <si>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</si>
  <si>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</si>
  <si>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</si>
  <si>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</si>
  <si>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</si>
  <si>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</si>
  <si>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</si>
  <si>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</si>
  <si>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</si>
  <si>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</si>
  <si>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</si>
  <si>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</si>
  <si>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</si>
  <si>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</si>
  <si>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</si>
  <si>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</si>
  <si>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</si>
  <si>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</si>
  <si>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</si>
  <si>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</si>
  <si>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</si>
  <si>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</si>
  <si>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</si>
  <si>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</si>
  <si>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</si>
  <si>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</si>
  <si>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</si>
  <si>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</si>
  <si>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</si>
  <si>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</si>
  <si>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</si>
  <si>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</si>
  <si>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</si>
  <si>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</si>
  <si>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</si>
  <si>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</si>
  <si>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</si>
  <si>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</si>
  <si>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</si>
  <si>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</si>
  <si>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</si>
  <si>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</si>
  <si>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</si>
  <si>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</si>
  <si>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</si>
  <si>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</si>
  <si>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</si>
  <si>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</si>
  <si>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</si>
  <si>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</si>
  <si>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</si>
  <si>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</si>
  <si>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</si>
  <si>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</si>
  <si>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</si>
  <si>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</si>
  <si>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</si>
  <si>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</si>
  <si>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</si>
  <si>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</si>
  <si>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</si>
  <si>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</si>
  <si>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</si>
  <si>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</si>
  <si>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</si>
  <si>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</si>
  <si>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</si>
  <si>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</si>
  <si>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</si>
  <si>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</si>
  <si>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</si>
  <si>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</si>
  <si>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</si>
  <si>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</si>
  <si>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</si>
  <si>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</si>
  <si>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</si>
  <si>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</si>
  <si>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</si>
  <si>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</si>
  <si>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</si>
  <si>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</si>
  <si>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</si>
  <si>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</si>
  <si>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</si>
  <si>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</si>
  <si>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</si>
  <si>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</si>
  <si>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</si>
  <si>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</si>
  <si>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</si>
  <si>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</si>
  <si>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</si>
  <si>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</si>
  <si>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</si>
  <si>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</si>
  <si>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</si>
  <si>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</si>
  <si>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</si>
  <si>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</si>
  <si>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</si>
  <si>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</si>
  <si>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</si>
  <si>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</si>
  <si>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</si>
  <si>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</si>
  <si>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</si>
  <si>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</si>
  <si>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</si>
  <si>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</si>
  <si>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</si>
  <si>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</si>
  <si>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</si>
  <si>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</si>
  <si>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</si>
  <si>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</si>
  <si>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</si>
  <si>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</si>
  <si>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</si>
  <si>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</si>
  <si>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</si>
  <si>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</si>
  <si>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</si>
  <si>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</si>
  <si>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</si>
  <si>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</si>
  <si>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</si>
  <si>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</si>
  <si>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</si>
  <si>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</si>
  <si>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</si>
  <si>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</si>
  <si>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</si>
  <si>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</si>
  <si>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</si>
  <si>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</si>
  <si>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</si>
  <si>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</si>
  <si>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</si>
  <si>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</si>
  <si>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</si>
  <si>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</si>
  <si>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</si>
  <si>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</si>
  <si>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</si>
  <si>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</si>
  <si>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</si>
  <si>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</si>
  <si>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</si>
  <si>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</si>
  <si>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</si>
  <si>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</si>
  <si>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</si>
  <si>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</si>
  <si>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</si>
  <si>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</si>
  <si>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</si>
  <si>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</si>
  <si>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</si>
  <si>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</si>
  <si>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</si>
  <si>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</si>
  <si>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</si>
  <si>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</si>
  <si>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</si>
  <si>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</si>
  <si>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</si>
  <si>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</si>
  <si>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</si>
  <si>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</si>
  <si>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</si>
  <si>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</si>
  <si>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</si>
  <si>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</si>
  <si>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</si>
  <si>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</si>
  <si>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</si>
  <si>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</si>
  <si>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</si>
  <si>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</si>
  <si>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</si>
  <si>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</si>
  <si>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</si>
  <si>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</si>
  <si>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</si>
  <si>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</si>
  <si>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</si>
  <si>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</si>
  <si>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</si>
  <si>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</si>
  <si>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</si>
  <si>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</si>
  <si>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</si>
  <si>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</si>
  <si>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</si>
  <si>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</si>
  <si>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</si>
  <si>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</si>
  <si>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</si>
  <si>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</si>
  <si>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</si>
  <si>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</si>
  <si>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</si>
  <si>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</si>
  <si>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</si>
  <si>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</si>
  <si>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</si>
  <si>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</si>
  <si>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</si>
  <si>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</si>
  <si>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</si>
  <si>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</si>
  <si>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</si>
  <si>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</si>
  <si>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</si>
  <si>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</si>
  <si>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</si>
  <si>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</si>
  <si>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</si>
  <si>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</si>
  <si>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</si>
  <si>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</si>
  <si>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</si>
  <si>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</si>
  <si>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</si>
  <si>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</si>
  <si>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</si>
  <si>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</si>
  <si>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</si>
  <si>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</si>
  <si>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</si>
  <si>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</si>
  <si>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</si>
  <si>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</si>
  <si>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</si>
  <si>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</si>
  <si>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</si>
  <si>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</si>
  <si>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</si>
  <si>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</si>
  <si>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</si>
  <si>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</si>
  <si>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</si>
  <si>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</si>
  <si>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</si>
  <si>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</si>
  <si>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</si>
  <si>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</si>
  <si>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</si>
  <si>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</si>
  <si>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</si>
  <si>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</si>
  <si>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</si>
  <si>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</si>
  <si>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</si>
  <si>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</si>
  <si>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</si>
  <si>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</si>
  <si>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</si>
  <si>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</si>
  <si>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</si>
  <si>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</si>
  <si>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</si>
  <si>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</si>
  <si>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</si>
  <si>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</si>
  <si>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</si>
  <si>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</si>
  <si>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</si>
  <si>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</si>
  <si>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</si>
  <si>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</si>
  <si>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</si>
  <si>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</si>
  <si>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</si>
  <si>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</si>
  <si>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</si>
  <si>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</si>
  <si>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</si>
  <si>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</si>
  <si>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</si>
  <si>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</si>
  <si>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</si>
  <si>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</si>
  <si>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</si>
  <si>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</si>
  <si>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</si>
  <si>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</si>
  <si>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</si>
  <si>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</si>
  <si>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</si>
  <si>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</si>
  <si>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</si>
  <si>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</si>
  <si>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</si>
  <si>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</si>
  <si>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</si>
  <si>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</si>
  <si>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</si>
  <si>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</si>
  <si>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</si>
  <si>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</si>
  <si>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</si>
  <si>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</si>
  <si>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</si>
  <si>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</si>
  <si>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</si>
  <si>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</si>
  <si>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</si>
  <si>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</si>
  <si>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</si>
  <si>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</si>
  <si>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</si>
  <si>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</si>
  <si>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</si>
  <si>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</si>
  <si>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</si>
  <si>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</si>
  <si>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</si>
  <si>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</si>
  <si>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</si>
  <si>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</si>
  <si>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</si>
  <si>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</si>
  <si>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</si>
  <si>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</si>
  <si>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</si>
  <si>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</si>
  <si>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</si>
  <si>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</si>
  <si>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</si>
  <si>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</si>
  <si>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</si>
  <si>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</si>
  <si>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</si>
  <si>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</si>
  <si>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</si>
  <si>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</si>
  <si>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</si>
  <si>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</si>
  <si>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</si>
  <si>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</si>
  <si>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</si>
  <si>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</si>
  <si>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</si>
  <si>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</si>
  <si>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</si>
  <si>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</si>
  <si>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</si>
  <si>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</si>
  <si>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</si>
  <si>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</si>
  <si>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</si>
  <si>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</si>
  <si>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</si>
  <si>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</si>
  <si>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</si>
  <si>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</si>
  <si>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</si>
  <si>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</si>
  <si>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</si>
  <si>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</si>
  <si>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</si>
  <si>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</si>
  <si>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</si>
  <si>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</si>
  <si>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</si>
  <si>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</si>
  <si>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</si>
  <si>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</si>
  <si>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</si>
  <si>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</si>
  <si>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</si>
  <si>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</si>
  <si>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</si>
  <si>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</si>
  <si>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</si>
  <si>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</si>
  <si>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</si>
  <si>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</si>
  <si>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</si>
  <si>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</si>
  <si>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</si>
  <si>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</si>
  <si>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</si>
  <si>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</si>
  <si>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</si>
  <si>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</si>
  <si>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</si>
  <si>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</si>
  <si>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</si>
  <si>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</si>
  <si>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</si>
  <si>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</si>
  <si>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</si>
  <si>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</si>
  <si>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</si>
  <si>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</si>
  <si>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</si>
  <si>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</si>
  <si>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</si>
  <si>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</si>
  <si>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</si>
  <si>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</si>
  <si>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</si>
  <si>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</si>
  <si>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</si>
  <si>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</si>
  <si>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</si>
  <si>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</si>
  <si>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</si>
  <si>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</si>
  <si>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</si>
  <si>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</si>
  <si>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</si>
  <si>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</si>
  <si>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</si>
  <si>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</si>
  <si>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</si>
  <si>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</si>
  <si>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</si>
  <si>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</si>
  <si>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</si>
  <si>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</si>
  <si>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</si>
  <si>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</si>
  <si>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</si>
  <si>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</si>
  <si>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</si>
  <si>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</si>
  <si>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</si>
  <si>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</si>
  <si>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</si>
  <si>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</si>
  <si>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</si>
  <si>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</si>
  <si>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</si>
  <si>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</si>
  <si>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</si>
  <si>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</si>
  <si>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</si>
  <si>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</si>
  <si>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</si>
  <si>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</si>
  <si>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</si>
  <si>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</si>
  <si>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</si>
  <si>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</si>
  <si>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</si>
  <si>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</si>
  <si>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</si>
  <si>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</si>
  <si>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</si>
  <si>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</si>
  <si>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</si>
  <si>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</si>
  <si>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</si>
  <si>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</si>
  <si>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</si>
  <si>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</si>
  <si>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</si>
  <si>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</si>
  <si>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</si>
  <si>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</si>
  <si>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</si>
  <si>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</si>
  <si>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</si>
  <si>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</si>
  <si>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</si>
  <si>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</si>
  <si>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</si>
  <si>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</si>
  <si>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</si>
  <si>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</si>
  <si>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</si>
  <si>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</si>
  <si>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</si>
  <si>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</si>
  <si>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</si>
  <si>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</si>
  <si>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</si>
  <si>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</si>
  <si>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</si>
  <si>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</si>
  <si>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</si>
  <si>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</si>
  <si>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</si>
  <si>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</si>
  <si>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</si>
  <si>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</si>
  <si>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</si>
  <si>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</si>
  <si>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</si>
  <si>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</si>
  <si>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</si>
  <si>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</si>
  <si>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</si>
  <si>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</si>
  <si>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</si>
  <si>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</si>
  <si>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</si>
  <si>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</si>
  <si>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</si>
  <si>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</si>
  <si>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</si>
  <si>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</si>
  <si>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</si>
  <si>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</si>
  <si>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</si>
  <si>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</si>
  <si>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</si>
  <si>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</si>
  <si>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</si>
  <si>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</si>
  <si>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</si>
  <si>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</si>
  <si>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</si>
  <si>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</si>
  <si>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</si>
  <si>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</si>
  <si>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</si>
  <si>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</si>
  <si>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</si>
  <si>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</si>
  <si>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</si>
  <si>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</si>
  <si>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</si>
  <si>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</si>
  <si>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</si>
  <si>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</si>
  <si>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</si>
  <si>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</si>
  <si>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</si>
  <si>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</si>
  <si>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</si>
  <si>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</si>
  <si>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</si>
  <si>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</si>
  <si>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</si>
  <si>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</si>
  <si>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</si>
  <si>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</si>
  <si>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</si>
  <si>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</si>
  <si>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</si>
  <si>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</si>
  <si>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</si>
  <si>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</si>
  <si>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</si>
  <si>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</si>
  <si>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</si>
  <si>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</si>
  <si>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</si>
  <si>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</si>
  <si>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</si>
  <si>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</si>
  <si>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</si>
  <si>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</si>
  <si>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</si>
  <si>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</si>
  <si>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</si>
  <si>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</si>
  <si>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</si>
  <si>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</si>
  <si>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</si>
  <si>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</si>
  <si>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</si>
  <si>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</si>
  <si>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</si>
  <si>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</si>
  <si>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</si>
  <si>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</si>
  <si>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</si>
  <si>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</si>
  <si>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</si>
  <si>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</si>
  <si>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</si>
  <si>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</si>
  <si>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</si>
  <si>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</si>
  <si>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</si>
  <si>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</si>
  <si>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</si>
  <si>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</si>
  <si>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</si>
  <si>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</si>
  <si>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</si>
  <si>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</si>
  <si>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</si>
  <si>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</si>
  <si>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</si>
  <si>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</si>
  <si>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</si>
  <si>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</si>
  <si>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</si>
  <si>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</si>
  <si>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</si>
  <si>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</si>
  <si>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</si>
  <si>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</si>
  <si>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</si>
  <si>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</si>
  <si>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</si>
  <si>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</si>
  <si>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</si>
  <si>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</si>
  <si>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</si>
  <si>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</si>
  <si>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</si>
  <si>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</si>
  <si>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</si>
  <si>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</si>
  <si>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</si>
  <si>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</si>
  <si>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</si>
  <si>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</si>
  <si>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</si>
  <si>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</si>
  <si>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</si>
  <si>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</si>
  <si>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</si>
  <si>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</si>
  <si>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</si>
  <si>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</si>
  <si>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</si>
  <si>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</si>
  <si>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</si>
  <si>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</si>
  <si>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</si>
  <si>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</si>
  <si>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</si>
  <si>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</si>
  <si>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</si>
  <si>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</si>
  <si>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</si>
  <si>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</si>
  <si>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</si>
  <si>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</si>
  <si>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</si>
  <si>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</si>
  <si>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</si>
  <si>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</si>
  <si>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</si>
  <si>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</si>
  <si>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</si>
  <si>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</si>
  <si>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</si>
  <si>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</si>
  <si>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</si>
  <si>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</si>
  <si>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</si>
  <si>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</si>
  <si>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</si>
  <si>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</si>
  <si>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</si>
  <si>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</si>
  <si>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</si>
  <si>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</si>
  <si>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</si>
  <si>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</si>
  <si>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</si>
  <si>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</si>
  <si>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</si>
  <si>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</si>
  <si>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</si>
  <si>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</si>
  <si>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</si>
  <si>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</si>
  <si>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</si>
  <si>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</si>
  <si>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</si>
  <si>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</si>
  <si>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</si>
  <si>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</si>
  <si>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</si>
  <si>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</si>
  <si>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</si>
  <si>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</si>
  <si>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</si>
  <si>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</si>
  <si>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</si>
  <si>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</si>
  <si>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</si>
  <si>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</si>
  <si>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</si>
  <si>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</si>
  <si>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</si>
  <si>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</si>
  <si>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</si>
  <si>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</si>
  <si>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</si>
  <si>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</si>
  <si>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</si>
  <si>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</si>
  <si>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</si>
  <si>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</si>
  <si>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</si>
  <si>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</si>
  <si>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</si>
  <si>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</si>
  <si>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</si>
  <si>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</si>
  <si>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</si>
  <si>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</si>
  <si>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</si>
  <si>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</si>
  <si>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</si>
  <si>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</si>
  <si>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</si>
  <si>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</si>
  <si>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</si>
  <si>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</si>
  <si>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</si>
  <si>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</si>
  <si>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</si>
  <si>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</si>
  <si>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</si>
  <si>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</si>
  <si>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</si>
  <si>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</si>
  <si>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</si>
  <si>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</si>
  <si>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</si>
  <si>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</si>
  <si>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</si>
  <si>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</si>
  <si>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</si>
  <si>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</si>
  <si>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</si>
  <si>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</si>
  <si>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</si>
  <si>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</si>
  <si>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</si>
  <si>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</si>
  <si>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</si>
  <si>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</si>
  <si>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</si>
  <si>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</si>
  <si>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</si>
  <si>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</si>
  <si>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</si>
  <si>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</si>
  <si>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</si>
  <si>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</si>
  <si>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</si>
  <si>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</si>
  <si>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</si>
  <si>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</si>
  <si>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</si>
  <si>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</si>
  <si>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</si>
  <si>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</si>
  <si>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</si>
  <si>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</si>
  <si>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</si>
  <si>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</si>
  <si>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</si>
  <si>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</si>
  <si>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</si>
  <si>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</si>
  <si>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</si>
  <si>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</si>
  <si>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</si>
  <si>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</si>
  <si>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</si>
  <si>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</si>
  <si>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</si>
  <si>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</si>
  <si>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</si>
  <si>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</si>
  <si>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</si>
  <si>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</si>
  <si>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</si>
  <si>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</si>
  <si>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</si>
  <si>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</si>
  <si>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</si>
  <si>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</si>
  <si>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</si>
  <si>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</si>
  <si>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</si>
  <si>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</si>
  <si>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</si>
  <si>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</si>
  <si>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</si>
  <si>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</si>
  <si>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</si>
  <si>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</si>
  <si>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</si>
  <si>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</si>
  <si>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</si>
  <si>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</si>
  <si>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</si>
  <si>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</si>
  <si>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</si>
  <si>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</si>
  <si>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</si>
  <si>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</si>
  <si>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</si>
  <si>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</si>
  <si>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</si>
  <si>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</si>
  <si>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</si>
  <si>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</si>
  <si>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</si>
  <si>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</si>
  <si>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</si>
  <si>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</si>
  <si>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</si>
  <si>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</si>
  <si>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</si>
  <si>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</si>
  <si>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</si>
  <si>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</si>
  <si>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</si>
  <si>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</si>
  <si>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</si>
  <si>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</si>
  <si>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</si>
  <si>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</si>
  <si>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</si>
  <si>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</si>
  <si>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</si>
  <si>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</si>
  <si>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</si>
  <si>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</si>
  <si>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</si>
  <si>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</si>
  <si>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</si>
  <si>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</si>
  <si>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</si>
  <si>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</si>
  <si>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</si>
  <si>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</si>
  <si>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</si>
  <si>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</si>
  <si>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</si>
  <si>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</si>
  <si>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</si>
  <si>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</si>
  <si>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</si>
  <si>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</si>
  <si>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</si>
  <si>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</si>
  <si>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</si>
  <si>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</si>
  <si>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</si>
  <si>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</si>
  <si>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</si>
  <si>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</si>
  <si>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</si>
  <si>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</si>
  <si>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</si>
  <si>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</si>
  <si>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</si>
  <si>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</si>
  <si>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</si>
  <si>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</si>
  <si>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</si>
  <si>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</si>
  <si>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</si>
  <si>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</si>
  <si>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</si>
  <si>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</si>
  <si>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</si>
  <si>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</si>
  <si>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</si>
  <si>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</si>
  <si>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</si>
  <si>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</si>
  <si>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</si>
  <si>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</si>
  <si>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</si>
  <si>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</si>
  <si>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</si>
  <si>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</si>
  <si>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</si>
  <si>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</si>
  <si>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</si>
  <si>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</si>
  <si>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</si>
  <si>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</si>
  <si>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</si>
  <si>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</si>
  <si>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</si>
  <si>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</si>
  <si>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</si>
  <si>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</si>
  <si>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</si>
  <si>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</si>
  <si>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</si>
  <si>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</si>
  <si>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</si>
  <si>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</si>
  <si>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</si>
  <si>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</si>
  <si>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</si>
  <si>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</si>
  <si>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</si>
  <si>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</si>
  <si>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</si>
  <si>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</si>
  <si>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</si>
  <si>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</si>
  <si>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</si>
  <si>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</si>
  <si>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</si>
  <si>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</si>
  <si>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</si>
  <si>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</si>
  <si>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</si>
  <si>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</si>
  <si>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</si>
  <si>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</si>
  <si>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</si>
  <si>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</si>
  <si>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</si>
  <si>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</si>
  <si>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</si>
  <si>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</si>
  <si>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</si>
  <si>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</si>
  <si>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</si>
  <si>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</si>
  <si>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</si>
  <si>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</si>
  <si>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</si>
  <si>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</si>
  <si>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</si>
  <si>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</si>
  <si>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</si>
  <si>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</si>
  <si>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</si>
  <si>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</si>
  <si>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</si>
  <si>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</si>
  <si>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</si>
  <si>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</si>
  <si>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</si>
  <si>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</si>
  <si>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</si>
  <si>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</si>
  <si>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</si>
  <si>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</si>
  <si>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</si>
  <si>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</si>
  <si>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</si>
  <si>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</si>
  <si>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</si>
  <si>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</si>
  <si>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</si>
  <si>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</si>
  <si>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</si>
  <si>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</si>
  <si>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</si>
  <si>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</si>
  <si>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</si>
  <si>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</si>
  <si>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</si>
  <si>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</si>
  <si>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</si>
  <si>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</si>
  <si>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</si>
  <si>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</si>
  <si>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</si>
  <si>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</si>
  <si>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</si>
  <si>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</si>
  <si>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</si>
  <si>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</si>
  <si>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</si>
  <si>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</si>
  <si>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</si>
  <si>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</si>
  <si>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</si>
  <si>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</si>
  <si>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</si>
  <si>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</si>
  <si>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</si>
  <si>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</si>
  <si>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</si>
  <si>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</si>
  <si>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</si>
  <si>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</si>
  <si>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</si>
  <si>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</si>
  <si>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</si>
  <si>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</si>
  <si>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</si>
  <si>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</si>
  <si>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</si>
  <si>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</si>
  <si>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</si>
  <si>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</si>
  <si>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</si>
  <si>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</si>
  <si>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</si>
  <si>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</si>
  <si>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</si>
  <si>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</si>
  <si>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</si>
  <si>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</si>
  <si>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</si>
  <si>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</si>
  <si>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</si>
  <si>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</si>
  <si>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</si>
  <si>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</si>
  <si>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</si>
  <si>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</si>
  <si>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</si>
  <si>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</si>
  <si>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</si>
  <si>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</si>
  <si>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</si>
  <si>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</si>
  <si>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</si>
  <si>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</si>
  <si>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</si>
  <si>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</si>
  <si>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</si>
  <si>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</si>
  <si>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</si>
  <si>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</si>
  <si>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</si>
  <si>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</si>
  <si>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</si>
  <si>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</si>
  <si>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</si>
  <si>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</si>
  <si>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</si>
  <si>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</si>
  <si>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</si>
  <si>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</si>
  <si>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</si>
  <si>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</si>
  <si>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</si>
  <si>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</si>
  <si>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</si>
  <si>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</si>
  <si>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</si>
  <si>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</si>
  <si>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</si>
  <si>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</si>
  <si>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</si>
  <si>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</si>
  <si>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</si>
  <si>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</si>
  <si>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</si>
  <si>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</si>
  <si>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</si>
  <si>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</si>
  <si>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</si>
  <si>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</si>
  <si>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</si>
  <si>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</si>
  <si>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</si>
  <si>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</si>
  <si>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</si>
  <si>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</si>
  <si>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</si>
  <si>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</si>
  <si>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</si>
  <si>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</si>
  <si>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</si>
  <si>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</si>
  <si>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</si>
  <si>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</si>
  <si>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</si>
  <si>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</si>
  <si>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</si>
  <si>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</si>
  <si>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</si>
  <si>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</si>
  <si>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</si>
  <si>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</si>
  <si>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</si>
  <si>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</si>
  <si>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</si>
  <si>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</si>
  <si>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</si>
  <si>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</si>
  <si>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</si>
  <si>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</si>
  <si>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</si>
  <si>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</si>
  <si>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</si>
  <si>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</si>
  <si>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</si>
  <si>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</si>
  <si>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</si>
  <si>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</si>
  <si>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</si>
  <si>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</si>
  <si>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</si>
  <si>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</si>
  <si>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</si>
  <si>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</si>
  <si>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</si>
  <si>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</si>
  <si>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</si>
  <si>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</si>
  <si>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</si>
  <si>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</si>
  <si>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</si>
  <si>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</si>
  <si>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</si>
  <si>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</si>
  <si>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</si>
  <si>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</si>
  <si>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</si>
  <si>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</si>
  <si>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</si>
  <si>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</si>
  <si>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</si>
  <si>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</si>
  <si>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</si>
  <si>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</si>
  <si>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</si>
  <si>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</si>
  <si>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</si>
  <si>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</si>
  <si>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</si>
  <si>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</si>
  <si>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</si>
  <si>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</si>
  <si>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</si>
  <si>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</si>
  <si>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</si>
  <si>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</si>
  <si>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</si>
  <si>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</si>
  <si>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</si>
  <si>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</si>
  <si>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</si>
  <si>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</si>
  <si>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</si>
  <si>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</si>
  <si>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</si>
  <si>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</si>
  <si>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</si>
  <si>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</si>
  <si>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</si>
  <si>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</si>
  <si>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</si>
  <si>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</si>
  <si>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</si>
  <si>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</si>
  <si>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</si>
  <si>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</si>
  <si>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</si>
  <si>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</si>
  <si>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</si>
  <si>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</si>
  <si>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</si>
  <si>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</si>
  <si>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</si>
  <si>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</si>
  <si>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</si>
  <si>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</si>
  <si>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</si>
  <si>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</si>
  <si>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</si>
  <si>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</si>
  <si>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</si>
  <si>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</si>
  <si>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</si>
  <si>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</si>
  <si>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</si>
  <si>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</si>
  <si>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</si>
  <si>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</si>
  <si>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</si>
  <si>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</si>
  <si>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</si>
  <si>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</si>
  <si>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</si>
  <si>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</si>
  <si>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</si>
  <si>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</si>
  <si>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</si>
  <si>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</si>
  <si>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</si>
  <si>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</si>
  <si>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</si>
  <si>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</si>
  <si>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</si>
  <si>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</si>
  <si>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</si>
  <si>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</si>
  <si>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</si>
  <si>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</si>
  <si>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</si>
  <si>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</si>
  <si>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</si>
  <si>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</si>
  <si>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</si>
  <si>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</si>
  <si>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</si>
  <si>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</si>
  <si>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</si>
  <si>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</si>
  <si>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</si>
  <si>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</si>
  <si>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</si>
  <si>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</si>
  <si>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</si>
  <si>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</si>
  <si>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</si>
  <si>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</si>
  <si>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</si>
  <si>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</si>
  <si>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</si>
  <si>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</si>
  <si>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</si>
  <si>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</si>
  <si>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</si>
  <si>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</si>
  <si>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</si>
  <si>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</si>
  <si>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</si>
  <si>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</si>
  <si>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</si>
  <si>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</si>
  <si>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</si>
  <si>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</si>
  <si>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</si>
  <si>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</si>
  <si>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</si>
  <si>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</si>
  <si>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</si>
  <si>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</si>
  <si>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</si>
  <si>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</si>
  <si>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</si>
  <si>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</si>
  <si>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</si>
  <si>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</si>
  <si>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</si>
  <si>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</si>
  <si>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</si>
  <si>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</si>
  <si>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</si>
  <si>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</si>
  <si>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</si>
  <si>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</si>
  <si>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</si>
  <si>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</si>
  <si>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</si>
  <si>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</si>
  <si>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</si>
  <si>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</si>
  <si>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</si>
  <si>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</si>
  <si>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</si>
  <si>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</si>
  <si>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</si>
  <si>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</si>
  <si>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</si>
  <si>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</si>
  <si>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</si>
  <si>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</si>
  <si>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</si>
  <si>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</si>
  <si>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</si>
  <si>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</si>
  <si>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</si>
  <si>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</si>
  <si>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</si>
  <si>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</si>
  <si>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</si>
  <si>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</si>
  <si>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</si>
  <si>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</si>
  <si>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</si>
  <si>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</si>
  <si>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</si>
  <si>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</si>
  <si>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</si>
  <si>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</si>
  <si>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</si>
  <si>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</si>
  <si>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</si>
  <si>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</si>
  <si>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</si>
  <si>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</si>
  <si>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</si>
  <si>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</si>
  <si>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</si>
  <si>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</si>
  <si>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</si>
  <si>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</si>
  <si>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</si>
  <si>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</si>
  <si>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</si>
  <si>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</si>
  <si>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</si>
  <si>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</si>
  <si>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</si>
  <si>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</si>
  <si>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</si>
  <si>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</si>
  <si>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</si>
  <si>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</si>
  <si>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</si>
  <si>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</si>
  <si>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</si>
  <si>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</si>
  <si>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</si>
  <si>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</si>
  <si>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</si>
  <si>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</si>
  <si>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</si>
  <si>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</si>
  <si>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</si>
  <si>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</si>
  <si>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</si>
  <si>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</si>
  <si>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</si>
  <si>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</si>
  <si>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</si>
  <si>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</si>
  <si>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</si>
  <si>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</si>
  <si>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</si>
  <si>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</si>
  <si>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</si>
  <si>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</si>
  <si>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</si>
  <si>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</si>
  <si>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</si>
  <si>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</si>
  <si>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</si>
  <si>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</si>
  <si>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</si>
  <si>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</si>
  <si>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</si>
  <si>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</si>
  <si>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</si>
  <si>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</si>
  <si>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</si>
  <si>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</si>
  <si>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</si>
  <si>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</si>
  <si>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</si>
  <si>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</si>
  <si>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</si>
  <si>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</si>
  <si>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</si>
  <si>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</si>
  <si>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</si>
  <si>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</si>
  <si>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</si>
  <si>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</si>
  <si>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</si>
  <si>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</si>
  <si>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</si>
  <si>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</si>
  <si>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</si>
  <si>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</si>
  <si>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</si>
  <si>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</si>
  <si>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</si>
  <si>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</si>
  <si>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</si>
  <si>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</si>
  <si>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</si>
  <si>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</si>
  <si>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</si>
  <si>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</si>
  <si>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</si>
  <si>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</si>
  <si>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</si>
  <si>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</si>
  <si>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</si>
  <si>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</si>
  <si>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</si>
  <si>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</si>
  <si>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</si>
  <si>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</si>
  <si>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</si>
  <si>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</si>
  <si>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</si>
  <si>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</si>
  <si>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</si>
  <si>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</si>
  <si>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</si>
  <si>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</si>
  <si>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</si>
  <si>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</si>
  <si>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</si>
  <si>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</si>
  <si>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</si>
  <si>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</si>
  <si>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</si>
  <si>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</si>
  <si>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</si>
  <si>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</si>
  <si>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</si>
  <si>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</si>
  <si>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</si>
  <si>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</si>
  <si>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</si>
  <si>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</si>
  <si>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</si>
  <si>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</si>
  <si>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</si>
  <si>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</si>
  <si>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</si>
  <si>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</si>
  <si>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</si>
  <si>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</si>
  <si>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</si>
  <si>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</si>
  <si>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</si>
  <si>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</si>
  <si>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</si>
  <si>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</si>
  <si>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</si>
  <si>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</si>
  <si>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</si>
  <si>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</si>
  <si>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</si>
  <si>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</si>
  <si>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</si>
  <si>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</si>
  <si>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</si>
  <si>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</si>
  <si>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</si>
  <si>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</si>
  <si>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</si>
  <si>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</si>
  <si>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</si>
  <si>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</si>
  <si>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</si>
  <si>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</si>
  <si>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</si>
  <si>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</si>
  <si>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</si>
  <si>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</si>
  <si>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</si>
  <si>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</si>
  <si>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</si>
  <si>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</si>
  <si>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</si>
  <si>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</si>
  <si>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</si>
  <si>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</si>
  <si>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</si>
  <si>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</si>
  <si>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</si>
  <si>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</si>
  <si>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</si>
  <si>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</si>
  <si>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</si>
  <si>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</si>
  <si>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</si>
  <si>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</si>
  <si>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</si>
  <si>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</si>
  <si>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</si>
  <si>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</si>
  <si>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</si>
  <si>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</si>
  <si>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</si>
  <si>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</si>
  <si>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</si>
  <si>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</si>
  <si>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</si>
  <si>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</si>
  <si>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</si>
  <si>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</si>
  <si>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</si>
  <si>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</si>
  <si>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</si>
  <si>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</si>
  <si>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</si>
  <si>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</si>
  <si>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</si>
  <si>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</si>
  <si>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</si>
  <si>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</si>
  <si>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</si>
  <si>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</si>
  <si>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</si>
  <si>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</si>
  <si>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</si>
  <si>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</si>
  <si>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</si>
  <si>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</si>
  <si>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</si>
  <si>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</si>
  <si>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</si>
  <si>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</si>
  <si>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</si>
  <si>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</si>
  <si>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</si>
  <si>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</si>
  <si>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</si>
  <si>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</si>
  <si>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</si>
  <si>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</si>
  <si>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</si>
  <si>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</si>
  <si>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</si>
  <si>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</si>
  <si>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</si>
  <si>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</si>
  <si>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</si>
  <si>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</si>
  <si>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</si>
  <si>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</si>
  <si>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</si>
  <si>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</si>
  <si>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</si>
  <si>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</si>
  <si>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</si>
  <si>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</si>
  <si>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</si>
  <si>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</si>
  <si>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</si>
  <si>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</si>
  <si>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</si>
  <si>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</si>
  <si>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</si>
  <si>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</si>
  <si>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</si>
  <si>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</si>
  <si>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</si>
  <si>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</si>
  <si>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</si>
  <si>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</si>
  <si>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</si>
  <si>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</si>
  <si>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</si>
  <si>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</si>
  <si>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</si>
  <si>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</si>
  <si>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</si>
  <si>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</si>
  <si>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</si>
  <si>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</si>
  <si>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</si>
  <si>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</si>
  <si>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</si>
  <si>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</si>
  <si>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</si>
  <si>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</si>
  <si>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</si>
  <si>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</si>
  <si>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</si>
  <si>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</si>
  <si>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</si>
  <si>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</si>
  <si>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</si>
  <si>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</si>
  <si>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</si>
  <si>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</si>
  <si>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</si>
  <si>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</si>
  <si>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</si>
  <si>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</si>
  <si>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</si>
  <si>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</si>
  <si>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</si>
  <si>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</si>
  <si>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</si>
  <si>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</si>
  <si>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</si>
  <si>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</si>
  <si>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</si>
  <si>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</si>
  <si>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</si>
  <si>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</si>
  <si>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</si>
  <si>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</si>
  <si>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</si>
  <si>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</si>
  <si>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</si>
  <si>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</si>
  <si>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</si>
  <si>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</si>
  <si>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</si>
  <si>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</si>
  <si>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</si>
  <si>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</si>
  <si>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</si>
  <si>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</si>
  <si>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</si>
  <si>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</si>
  <si>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</si>
  <si>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</si>
  <si>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</si>
  <si>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</si>
  <si>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</si>
  <si>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</si>
  <si>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</si>
  <si>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</si>
  <si>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</si>
  <si>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</si>
  <si>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</si>
  <si>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</si>
  <si>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</si>
  <si>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</si>
  <si>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</si>
  <si>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</si>
  <si>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</si>
  <si>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</si>
  <si>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</si>
  <si>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</si>
  <si>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</si>
  <si>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</si>
  <si>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</si>
  <si>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</si>
  <si>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</si>
  <si>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</si>
  <si>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</si>
  <si>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</si>
  <si>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</si>
  <si>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</si>
  <si>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</si>
  <si>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</si>
  <si>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</si>
  <si>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</si>
  <si>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</si>
  <si>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</si>
  <si>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</si>
  <si>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</si>
  <si>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</si>
  <si>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</si>
  <si>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</si>
  <si>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</si>
  <si>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</si>
  <si>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</si>
  <si>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</si>
  <si>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</si>
  <si>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</si>
  <si>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</si>
  <si>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</si>
  <si>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</si>
  <si>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</si>
  <si>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</si>
  <si>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</si>
  <si>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</si>
  <si>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</si>
  <si>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</si>
  <si>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</si>
  <si>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</si>
  <si>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</si>
  <si>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</si>
  <si>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</si>
  <si>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</si>
  <si>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</si>
  <si>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</si>
  <si>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</si>
  <si>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</si>
  <si>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</si>
  <si>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</si>
  <si>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</si>
  <si>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</si>
  <si>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</si>
  <si>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</si>
  <si>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</si>
  <si>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</si>
  <si>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</si>
  <si>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</si>
  <si>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</si>
  <si>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</si>
  <si>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</si>
  <si>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</si>
  <si>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</si>
  <si>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</si>
  <si>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</si>
  <si>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</si>
  <si>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</si>
  <si>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</si>
  <si>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</si>
  <si>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</si>
  <si>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</si>
  <si>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</si>
  <si>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</si>
  <si>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</si>
  <si>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</si>
  <si>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</si>
  <si>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</si>
  <si>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</si>
  <si>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</si>
  <si>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</si>
  <si>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</si>
  <si>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</si>
  <si>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</si>
  <si>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</si>
  <si>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</si>
  <si>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</si>
  <si>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</si>
  <si>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</si>
  <si>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</si>
  <si>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</si>
  <si>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</si>
  <si>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</si>
  <si>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</si>
  <si>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</si>
  <si>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</si>
  <si>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</si>
  <si>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</si>
  <si>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</si>
  <si>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</si>
  <si>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</si>
  <si>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</si>
  <si>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</si>
  <si>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</si>
  <si>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</si>
  <si>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</si>
  <si>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</si>
  <si>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</si>
  <si>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</si>
  <si>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</si>
  <si>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</si>
  <si>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</si>
  <si>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</si>
  <si>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</si>
  <si>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</si>
  <si>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</si>
  <si>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</si>
  <si>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</si>
  <si>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</si>
  <si>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</si>
  <si>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</si>
  <si>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</si>
  <si>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</si>
  <si>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</si>
  <si>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</si>
  <si>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</si>
  <si>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</si>
  <si>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</si>
  <si>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</si>
  <si>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</si>
  <si>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</si>
  <si>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</si>
  <si>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</si>
  <si>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</si>
  <si>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</si>
  <si>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</si>
  <si>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</si>
  <si>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</si>
  <si>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</si>
  <si>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</si>
  <si>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</si>
  <si>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</si>
  <si>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</si>
  <si>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</si>
  <si>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</si>
  <si>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</si>
  <si>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</si>
  <si>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</si>
  <si>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</si>
  <si>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</si>
  <si>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</si>
  <si>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</si>
  <si>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</si>
  <si>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</si>
  <si>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</si>
  <si>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</si>
  <si>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</si>
  <si>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</si>
  <si>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</si>
  <si>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</si>
  <si>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</si>
  <si>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</si>
  <si>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</si>
  <si>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</si>
  <si>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</si>
  <si>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</si>
  <si>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</si>
  <si>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</si>
  <si>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</si>
  <si>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</si>
  <si>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</si>
  <si>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</si>
  <si>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</si>
  <si>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</si>
  <si>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</si>
  <si>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</si>
  <si>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</si>
  <si>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</si>
  <si>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</si>
  <si>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</si>
  <si>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</si>
  <si>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</si>
  <si>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</si>
  <si>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</si>
  <si>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</si>
  <si>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</si>
  <si>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</si>
  <si>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</si>
  <si>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</si>
  <si>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</si>
  <si>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</si>
  <si>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</si>
  <si>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</si>
  <si>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</si>
  <si>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</si>
  <si>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</si>
  <si>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</si>
  <si>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</si>
  <si>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</si>
  <si>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</si>
  <si>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</si>
  <si>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</si>
  <si>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</si>
  <si>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</si>
  <si>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</si>
  <si>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</si>
  <si>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</si>
  <si>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</si>
  <si>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</si>
  <si>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</si>
  <si>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</si>
  <si>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</si>
  <si>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</si>
  <si>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</si>
  <si>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</si>
  <si>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</si>
  <si>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</si>
  <si>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</si>
  <si>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</si>
  <si>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</si>
  <si>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</si>
  <si>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</si>
  <si>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</si>
  <si>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</si>
  <si>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</si>
  <si>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</si>
  <si>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</si>
  <si>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</si>
  <si>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</si>
  <si>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</si>
  <si>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</si>
  <si>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</si>
  <si>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</si>
  <si>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</si>
  <si>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</si>
  <si>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</si>
  <si>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</si>
  <si>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</si>
  <si>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</si>
  <si>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</si>
  <si>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</si>
  <si>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</si>
  <si>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</si>
  <si>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</si>
  <si>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</si>
  <si>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</si>
  <si>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</si>
  <si>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</si>
  <si>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</si>
  <si>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</si>
  <si>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</si>
  <si>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</si>
  <si>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</si>
  <si>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</si>
  <si>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</si>
  <si>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</si>
  <si>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</si>
  <si>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</si>
  <si>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</si>
  <si>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</si>
  <si>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</si>
  <si>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</si>
  <si>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</si>
  <si>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</si>
  <si>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</si>
  <si>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</si>
  <si>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</si>
  <si>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</si>
  <si>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</si>
  <si>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</si>
  <si>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</si>
  <si>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</si>
  <si>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</si>
  <si>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</si>
  <si>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</si>
  <si>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</si>
  <si>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</si>
  <si>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</si>
  <si>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</si>
  <si>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</si>
  <si>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</si>
  <si>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</si>
  <si>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</si>
  <si>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</si>
  <si>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</si>
  <si>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</si>
  <si>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</si>
  <si>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</si>
  <si>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</si>
  <si>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</si>
  <si>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</si>
  <si>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</si>
  <si>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</si>
  <si>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</si>
  <si>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</si>
  <si>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</si>
  <si>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</si>
  <si>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</si>
  <si>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</si>
  <si>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</si>
  <si>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</si>
  <si>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</si>
  <si>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</si>
  <si>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</si>
  <si>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</si>
  <si>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</si>
  <si>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</si>
  <si>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</si>
  <si>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</si>
  <si>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</si>
  <si>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</si>
  <si>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</si>
  <si>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</si>
  <si>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</si>
  <si>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</si>
  <si>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</si>
  <si>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</si>
  <si>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</si>
  <si>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</si>
  <si>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</si>
  <si>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</si>
  <si>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</si>
  <si>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</si>
  <si>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</si>
  <si>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</si>
  <si>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</si>
  <si>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</si>
  <si>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</si>
  <si>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</si>
  <si>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</si>
  <si>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</si>
  <si>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</si>
  <si>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</si>
  <si>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</si>
  <si>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</si>
  <si>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</si>
  <si>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</si>
  <si>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</si>
  <si>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</si>
  <si>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</si>
  <si>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</si>
  <si>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</si>
  <si>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</si>
  <si>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</si>
  <si>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</si>
  <si>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</si>
  <si>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</si>
  <si>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</si>
  <si>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</si>
  <si>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</si>
  <si>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</si>
  <si>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</si>
  <si>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</si>
  <si>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</si>
  <si>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</si>
  <si>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</si>
  <si>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</si>
  <si>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</si>
  <si>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</si>
  <si>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</si>
  <si>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</si>
  <si>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</si>
  <si>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</si>
  <si>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</si>
  <si>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</si>
  <si>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</si>
  <si>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</si>
  <si>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</si>
  <si>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</si>
  <si>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</si>
  <si>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</si>
  <si>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</si>
  <si>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</si>
  <si>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</si>
  <si>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</si>
  <si>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</si>
  <si>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</si>
  <si>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</si>
  <si>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</si>
  <si>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</si>
  <si>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</si>
  <si>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</si>
  <si>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</si>
  <si>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</si>
  <si>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</si>
  <si>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</si>
  <si>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</si>
  <si>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</si>
  <si>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</si>
  <si>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</si>
  <si>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</si>
  <si>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</si>
  <si>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</si>
  <si>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</si>
  <si>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</si>
  <si>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</si>
  <si>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</si>
  <si>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</si>
  <si>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</si>
  <si>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</si>
  <si>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</si>
  <si>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</si>
  <si>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</si>
  <si>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</si>
  <si>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</si>
  <si>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</si>
  <si>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</si>
  <si>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</si>
  <si>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</si>
  <si>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</si>
  <si>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</si>
  <si>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</si>
  <si>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</si>
  <si>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</si>
  <si>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</si>
  <si>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</si>
  <si>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</si>
  <si>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</si>
  <si>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</si>
  <si>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</si>
  <si>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</si>
  <si>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</si>
  <si>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</si>
  <si>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</si>
  <si>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</si>
  <si>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</si>
  <si>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</si>
  <si>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</si>
  <si>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</si>
  <si>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</si>
  <si>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</si>
  <si>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</si>
  <si>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</si>
  <si>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</si>
  <si>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</si>
  <si>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</si>
  <si>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</si>
  <si>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</si>
  <si>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</si>
  <si>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</si>
  <si>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</si>
  <si>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</si>
  <si>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</si>
  <si>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</si>
  <si>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</si>
  <si>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</si>
  <si>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</si>
  <si>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</si>
  <si>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</si>
  <si>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</si>
  <si>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</si>
  <si>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</si>
  <si>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</si>
  <si>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</si>
  <si>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</si>
  <si>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</si>
  <si>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</si>
  <si>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</si>
  <si>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</si>
  <si>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</si>
  <si>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</si>
  <si>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</si>
  <si>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</si>
  <si>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</si>
  <si>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</si>
  <si>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</si>
  <si>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</si>
  <si>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</si>
  <si>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</si>
  <si>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</si>
  <si>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</si>
  <si>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</si>
  <si>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</si>
  <si>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</si>
  <si>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</si>
  <si>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</si>
  <si>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</si>
  <si>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</si>
  <si>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</si>
  <si>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</si>
  <si>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</si>
  <si>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</si>
  <si>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</si>
  <si>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</si>
  <si>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</si>
  <si>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</si>
  <si>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</si>
  <si>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</si>
  <si>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</si>
  <si>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</si>
  <si>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</si>
  <si>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</si>
  <si>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</si>
  <si>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</si>
  <si>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</si>
  <si>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</si>
  <si>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</si>
  <si>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</si>
  <si>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</si>
  <si>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</si>
  <si>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</si>
  <si>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</si>
  <si>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</si>
  <si>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</si>
  <si>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</si>
  <si>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</si>
  <si>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</si>
  <si>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</si>
  <si>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</si>
  <si>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</si>
  <si>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</si>
  <si>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</si>
  <si>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</si>
  <si>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</si>
  <si>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</si>
  <si>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</si>
  <si>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</si>
  <si>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</si>
  <si>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</si>
  <si>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</si>
  <si>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</si>
  <si>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</si>
  <si>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</si>
  <si>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</si>
  <si>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</si>
  <si>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</si>
  <si>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</si>
  <si>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</si>
  <si>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</si>
  <si>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</si>
  <si>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</si>
  <si>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</si>
  <si>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</si>
  <si>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</si>
  <si>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</si>
  <si>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</si>
  <si>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</si>
  <si>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</si>
  <si>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</si>
  <si>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</si>
  <si>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</si>
  <si>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</si>
  <si>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</si>
  <si>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</si>
  <si>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</si>
  <si>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</si>
  <si>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</si>
  <si>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</si>
  <si>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</si>
  <si>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</si>
  <si>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</si>
  <si>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</si>
  <si>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</si>
  <si>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</si>
  <si>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</si>
  <si>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</si>
  <si>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</si>
  <si>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</si>
  <si>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</si>
  <si>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</si>
  <si>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</si>
  <si>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</si>
  <si>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</si>
  <si>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</si>
  <si>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</si>
  <si>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</si>
  <si>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</si>
  <si>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</si>
  <si>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</si>
  <si>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</si>
  <si>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</si>
  <si>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</si>
  <si>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</si>
  <si>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</si>
  <si>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</si>
  <si>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</si>
  <si>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</si>
  <si>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</si>
  <si>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</si>
  <si>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</si>
  <si>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</si>
  <si>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</si>
  <si>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</si>
  <si>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</si>
  <si>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</si>
  <si>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</si>
  <si>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</si>
  <si>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</si>
  <si>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</si>
  <si>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</si>
  <si>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</si>
  <si>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</si>
  <si>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</si>
  <si>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</si>
  <si>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</si>
  <si>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</si>
  <si>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</si>
  <si>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</si>
  <si>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</si>
  <si>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</si>
  <si>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</si>
  <si>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</si>
  <si>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</si>
  <si>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</si>
  <si>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</si>
  <si>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</si>
  <si>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</si>
  <si>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</si>
  <si>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</si>
  <si>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</si>
  <si>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</si>
  <si>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</si>
  <si>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</si>
  <si>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</si>
  <si>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</si>
  <si>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</si>
  <si>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</si>
  <si>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</si>
  <si>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</si>
  <si>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</si>
  <si>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</si>
  <si>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</si>
  <si>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</si>
  <si>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</si>
  <si>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</si>
  <si>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</si>
  <si>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</si>
  <si>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</si>
  <si>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</si>
  <si>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</si>
  <si>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</si>
  <si>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</si>
  <si>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</si>
  <si>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</si>
  <si>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</si>
  <si>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</si>
  <si>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</si>
  <si>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</si>
  <si>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</si>
  <si>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</si>
  <si>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</si>
  <si>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</si>
  <si>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</si>
  <si>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</si>
  <si>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</si>
  <si>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</si>
  <si>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</si>
  <si>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</si>
  <si>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</si>
  <si>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</si>
  <si>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</si>
  <si>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</si>
  <si>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</si>
  <si>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</si>
  <si>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</si>
  <si>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</si>
  <si>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</si>
  <si>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</si>
  <si>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</si>
  <si>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</si>
  <si>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</si>
  <si>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</si>
  <si>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</si>
  <si>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</si>
  <si>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</si>
  <si>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</si>
  <si>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</si>
  <si>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</si>
  <si>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</si>
  <si>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</si>
  <si>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</si>
  <si>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</si>
  <si>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</si>
  <si>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</si>
  <si>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</si>
  <si>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</si>
  <si>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</si>
  <si>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</si>
  <si>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</si>
  <si>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</si>
  <si>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</si>
  <si>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</si>
  <si>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</si>
  <si>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</si>
  <si>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</si>
  <si>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</si>
  <si>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</si>
  <si>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</si>
  <si>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</si>
  <si>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</si>
  <si>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</si>
  <si>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</si>
  <si>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</si>
  <si>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</si>
  <si>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</si>
  <si>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</si>
  <si>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</si>
  <si>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</si>
  <si>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</si>
  <si>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</si>
  <si>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</si>
  <si>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</si>
  <si>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</si>
  <si>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</si>
  <si>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</si>
  <si>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</si>
  <si>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</si>
  <si>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</si>
  <si>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</si>
  <si>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</si>
  <si>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</si>
  <si>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</si>
  <si>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</si>
  <si>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</si>
  <si>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</si>
  <si>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</si>
  <si>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</si>
  <si>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</si>
  <si>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</si>
  <si>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</si>
  <si>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</si>
  <si>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</si>
  <si>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</si>
  <si>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</si>
  <si>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</si>
  <si>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</si>
  <si>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</si>
  <si>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</si>
  <si>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</si>
  <si>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</si>
  <si>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</si>
  <si>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</si>
  <si>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</si>
  <si>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</si>
  <si>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</si>
  <si>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</si>
  <si>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</si>
  <si>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</si>
  <si>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</si>
  <si>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</si>
  <si>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</si>
  <si>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</si>
  <si>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</si>
  <si>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</si>
  <si>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</si>
  <si>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</si>
  <si>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</si>
  <si>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</si>
  <si>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</si>
  <si>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</si>
  <si>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</si>
  <si>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</si>
  <si>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</si>
  <si>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</si>
  <si>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</si>
  <si>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</si>
  <si>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</si>
  <si>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</si>
  <si>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</si>
  <si>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</si>
  <si>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</si>
  <si>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</si>
  <si>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</si>
  <si>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</si>
  <si>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</si>
  <si>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</si>
  <si>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</si>
  <si>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</si>
  <si>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</si>
  <si>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</si>
  <si>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</si>
  <si>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</si>
  <si>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</si>
  <si>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</si>
  <si>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</si>
  <si>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</si>
  <si>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</si>
  <si>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</si>
  <si>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</si>
  <si>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</si>
  <si>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</si>
  <si>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</si>
  <si>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</si>
  <si>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</si>
  <si>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</si>
  <si>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</si>
  <si>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</si>
  <si>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</si>
  <si>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</si>
  <si>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</si>
  <si>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</si>
  <si>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</si>
  <si>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</si>
  <si>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</si>
  <si>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</si>
  <si>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</si>
  <si>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</si>
  <si>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</si>
  <si>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</si>
  <si>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</si>
  <si>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</si>
  <si>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</si>
  <si>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</si>
  <si>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</si>
  <si>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</si>
  <si>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</si>
  <si>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</si>
  <si>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</si>
  <si>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</si>
  <si>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</si>
  <si>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</si>
  <si>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</si>
  <si>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</si>
  <si>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</si>
  <si>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</si>
  <si>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</si>
  <si>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</si>
  <si>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</si>
  <si>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</si>
  <si>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</si>
  <si>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</si>
  <si>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</si>
  <si>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</si>
  <si>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</si>
  <si>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</si>
  <si>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</si>
  <si>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</si>
  <si>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</si>
  <si>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</si>
  <si>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</si>
  <si>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</si>
  <si>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</si>
  <si>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</si>
  <si>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</si>
  <si>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</si>
  <si>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</si>
  <si>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</si>
  <si>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</si>
  <si>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</si>
  <si>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</si>
  <si>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</si>
  <si>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</si>
  <si>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</si>
  <si>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</si>
  <si>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</si>
  <si>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</si>
  <si>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</si>
  <si>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</si>
  <si>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</si>
  <si>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</si>
  <si>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</si>
  <si>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</si>
  <si>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</si>
  <si>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</si>
  <si>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</si>
  <si>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</si>
  <si>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</si>
  <si>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</si>
  <si>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</si>
  <si>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</si>
  <si>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</si>
  <si>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</si>
  <si>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</si>
  <si>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</si>
  <si>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</si>
  <si>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</si>
  <si>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</si>
  <si>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</si>
  <si>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</si>
  <si>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</si>
  <si>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</si>
  <si>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</si>
  <si>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</si>
  <si>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</si>
  <si>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</si>
  <si>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</si>
  <si>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</si>
  <si>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</si>
  <si>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</si>
  <si>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</si>
  <si>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</si>
  <si>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</si>
  <si>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</si>
  <si>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</si>
  <si>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</si>
  <si>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</si>
  <si>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</si>
  <si>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</si>
  <si>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</si>
  <si>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</si>
  <si>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</si>
  <si>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</si>
  <si>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</si>
  <si>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</si>
  <si>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</si>
  <si>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</si>
  <si>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</si>
  <si>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</si>
  <si>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</si>
  <si>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</si>
  <si>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</si>
  <si>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</si>
  <si>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</si>
  <si>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</si>
  <si>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</si>
  <si>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</si>
  <si>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</si>
  <si>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</si>
  <si>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</si>
  <si>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</si>
  <si>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</si>
  <si>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</si>
  <si>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</si>
  <si>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</si>
  <si>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</si>
  <si>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</si>
  <si>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</si>
  <si>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</si>
  <si>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</si>
  <si>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</si>
  <si>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</si>
  <si>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</si>
  <si>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</si>
  <si>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</si>
  <si>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</si>
  <si>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</si>
  <si>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</si>
  <si>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</si>
  <si>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</si>
  <si>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</si>
  <si>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</si>
  <si>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</si>
  <si>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</si>
  <si>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</si>
  <si>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</si>
  <si>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</si>
  <si>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</si>
  <si>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</si>
  <si>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</si>
  <si>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</si>
  <si>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</si>
  <si>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</si>
  <si>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</si>
  <si>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</si>
  <si>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</si>
  <si>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</si>
  <si>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</si>
  <si>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</si>
  <si>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</si>
  <si>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</si>
  <si>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</si>
  <si>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</si>
  <si>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</si>
  <si>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</si>
  <si>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</si>
  <si>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</si>
  <si>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</si>
  <si>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</si>
  <si>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</si>
  <si>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</si>
  <si>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</si>
  <si>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</si>
  <si>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</si>
  <si>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</si>
  <si>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</si>
  <si>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</si>
  <si>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</si>
  <si>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</si>
  <si>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</si>
  <si>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</si>
  <si>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</si>
  <si>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</si>
  <si>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</si>
  <si>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</si>
  <si>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</si>
  <si>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</si>
  <si>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</si>
  <si>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</si>
  <si>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</si>
  <si>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</si>
  <si>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</si>
  <si>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</si>
  <si>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</si>
  <si>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</si>
  <si>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</si>
  <si>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</si>
  <si>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</si>
  <si>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</si>
  <si>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</si>
  <si>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</si>
  <si>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</si>
  <si>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</si>
  <si>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</si>
  <si>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</si>
  <si>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</si>
  <si>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</si>
  <si>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</si>
  <si>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</si>
  <si>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</si>
  <si>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</si>
  <si>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</si>
  <si>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</si>
  <si>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</si>
  <si>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</si>
  <si>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</si>
  <si>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</si>
  <si>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</si>
  <si>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</si>
  <si>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</si>
  <si>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</si>
  <si>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</si>
  <si>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</si>
  <si>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</si>
  <si>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</si>
  <si>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</si>
  <si>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</si>
  <si>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</si>
  <si>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</si>
  <si>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</si>
  <si>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</si>
  <si>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</si>
  <si>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</si>
  <si>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</si>
  <si>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</si>
  <si>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</si>
  <si>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</si>
  <si>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</si>
  <si>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</si>
  <si>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</si>
  <si>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</si>
  <si>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</si>
  <si>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</si>
  <si>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</si>
  <si>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</si>
  <si>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</si>
  <si>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</si>
  <si>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</si>
  <si>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</si>
  <si>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</si>
  <si>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</si>
  <si>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</si>
  <si>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</si>
  <si>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</si>
  <si>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</si>
  <si>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</si>
  <si>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</si>
  <si>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</si>
  <si>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</si>
  <si>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</si>
  <si>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</si>
  <si>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</si>
  <si>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</si>
  <si>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</si>
  <si>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</si>
  <si>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</si>
  <si>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</si>
  <si>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</si>
  <si>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</si>
  <si>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</si>
  <si>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</si>
  <si>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</si>
  <si>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</si>
  <si>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</si>
  <si>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</si>
  <si>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</si>
  <si>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</si>
  <si>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</si>
  <si>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</si>
  <si>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</si>
  <si>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</si>
  <si>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</si>
  <si>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</si>
  <si>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</si>
  <si>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</si>
  <si>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</si>
  <si>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</si>
  <si>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</si>
  <si>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</si>
  <si>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</si>
  <si>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</si>
  <si>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</si>
  <si>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</si>
  <si>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</si>
  <si>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</si>
  <si>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</si>
  <si>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</si>
  <si>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</si>
  <si>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</si>
  <si>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</si>
  <si>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</si>
  <si>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</si>
  <si>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</si>
  <si>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</si>
  <si>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</si>
  <si>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</si>
  <si>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</si>
  <si>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</si>
  <si>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</si>
  <si>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</si>
  <si>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</si>
  <si>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</si>
  <si>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</si>
  <si>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</si>
  <si>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</si>
  <si>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</si>
  <si>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</si>
  <si>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</si>
  <si>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</si>
  <si>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</si>
  <si>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</si>
  <si>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</si>
  <si>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</si>
  <si>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</si>
  <si>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</si>
  <si>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</si>
  <si>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</si>
  <si>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</si>
  <si>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</si>
  <si>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</si>
  <si>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</si>
  <si>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</si>
  <si>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</si>
  <si>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</si>
  <si>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</si>
  <si>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</si>
  <si>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</si>
  <si>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</si>
  <si>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</si>
  <si>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</si>
  <si>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</si>
  <si>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</si>
  <si>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</si>
  <si>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</si>
  <si>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</si>
  <si>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</si>
  <si>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</si>
  <si>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</si>
  <si>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</si>
  <si>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</si>
  <si>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</si>
  <si>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</si>
  <si>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</si>
  <si>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</si>
  <si>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</si>
  <si>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</si>
  <si>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</si>
  <si>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</si>
  <si>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</si>
  <si>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</si>
  <si>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</si>
  <si>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</si>
  <si>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</si>
  <si>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</si>
  <si>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</si>
  <si>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</si>
  <si>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</si>
  <si>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</si>
  <si>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</si>
  <si>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</si>
  <si>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</si>
  <si>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</si>
  <si>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</si>
  <si>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</si>
  <si>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</si>
  <si>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</si>
  <si>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</si>
  <si>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</si>
  <si>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</si>
  <si>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</si>
  <si>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</si>
  <si>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</si>
  <si>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</si>
  <si>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</si>
  <si>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</si>
  <si>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</si>
  <si>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</si>
  <si>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</si>
  <si>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</si>
  <si>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</si>
  <si>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</si>
  <si>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</si>
  <si>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</si>
  <si>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</si>
  <si>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</si>
  <si>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</si>
  <si>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</si>
  <si>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</si>
  <si>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</si>
  <si>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</si>
  <si>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</si>
  <si>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</si>
  <si>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</si>
  <si>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</si>
  <si>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</si>
  <si>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</si>
  <si>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</si>
  <si>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</si>
  <si>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</si>
  <si>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</si>
  <si>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</si>
  <si>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</si>
  <si>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</si>
  <si>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</si>
  <si>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</si>
  <si>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</si>
  <si>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</si>
  <si>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</si>
  <si>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</si>
  <si>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</si>
  <si>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</si>
  <si>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</si>
  <si>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</si>
  <si>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</si>
  <si>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</si>
  <si>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</si>
  <si>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</si>
  <si>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</si>
  <si>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</si>
  <si>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</si>
  <si>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</si>
  <si>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</si>
  <si>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</si>
  <si>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</si>
  <si>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</si>
  <si>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</si>
  <si>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</si>
  <si>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</si>
  <si>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</si>
  <si>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</si>
  <si>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</si>
  <si>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</si>
  <si>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</si>
  <si>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</si>
  <si>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</si>
  <si>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</si>
  <si>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</si>
  <si>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</si>
  <si>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</si>
  <si>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</si>
  <si>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</si>
  <si>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</si>
  <si>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</si>
  <si>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</si>
  <si>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</si>
  <si>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</si>
  <si>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</si>
  <si>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</si>
  <si>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</si>
  <si>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</si>
  <si>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</si>
  <si>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</si>
  <si>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</si>
  <si>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</si>
  <si>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</si>
  <si>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</si>
  <si>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</si>
  <si>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</si>
  <si>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</si>
  <si>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</si>
  <si>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</si>
  <si>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</si>
  <si>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</si>
  <si>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</si>
  <si>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</si>
  <si>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</si>
  <si>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</si>
  <si>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</si>
  <si>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</si>
  <si>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</si>
  <si>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</si>
  <si>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</si>
  <si>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</si>
  <si>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</si>
  <si>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</si>
  <si>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</si>
  <si>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</si>
  <si>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</si>
  <si>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</si>
  <si>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</si>
  <si>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</si>
  <si>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</si>
  <si>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</si>
  <si>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</si>
  <si>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</si>
  <si>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</si>
  <si>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</si>
  <si>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</si>
  <si>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</si>
  <si>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</si>
  <si>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</si>
  <si>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</si>
  <si>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</si>
  <si>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</si>
  <si>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</si>
  <si>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</si>
  <si>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</si>
  <si>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</si>
  <si>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</si>
  <si>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</si>
  <si>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</si>
  <si>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</si>
  <si>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</si>
  <si>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</si>
  <si>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</si>
  <si>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</si>
  <si>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</si>
  <si>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</si>
  <si>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</si>
  <si>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</si>
  <si>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</si>
  <si>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</si>
  <si>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</si>
  <si>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</si>
  <si>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</si>
  <si>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</si>
  <si>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</si>
  <si>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</si>
  <si>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</si>
  <si>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</si>
  <si>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</si>
  <si>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</si>
  <si>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</si>
  <si>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</si>
  <si>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</si>
  <si>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</si>
  <si>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</si>
  <si>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</si>
  <si>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</si>
  <si>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</si>
  <si>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</si>
  <si>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</si>
  <si>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</si>
  <si>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</si>
  <si>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</si>
  <si>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</si>
  <si>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</si>
  <si>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</si>
  <si>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</si>
  <si>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</si>
  <si>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</si>
  <si>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</si>
  <si>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</si>
  <si>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</si>
  <si>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</si>
  <si>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</si>
  <si>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</si>
  <si>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</si>
  <si>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</si>
  <si>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</si>
  <si>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</si>
  <si>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</si>
  <si>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</si>
  <si>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</si>
  <si>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</si>
  <si>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</si>
  <si>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</si>
  <si>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</si>
  <si>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</si>
  <si>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</si>
  <si>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</si>
  <si>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</si>
  <si>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</si>
  <si>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</si>
  <si>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</si>
  <si>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</si>
  <si>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</si>
  <si>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</si>
  <si>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</si>
  <si>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</si>
  <si>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</si>
  <si>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</si>
  <si>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</si>
  <si>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</si>
  <si>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</si>
  <si>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</si>
  <si>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</si>
  <si>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</si>
  <si>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</si>
  <si>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</si>
  <si>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</si>
  <si>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</si>
  <si>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</si>
  <si>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</si>
  <si>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</si>
  <si>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</si>
  <si>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</si>
  <si>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</si>
  <si>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</si>
  <si>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</si>
  <si>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</si>
  <si>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</si>
  <si>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</si>
  <si>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</si>
  <si>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</si>
  <si>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</si>
  <si>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</si>
  <si>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</si>
  <si>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</si>
  <si>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</si>
  <si>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</si>
  <si>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</si>
  <si>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</si>
  <si>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</si>
  <si>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</si>
  <si>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</si>
  <si>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</si>
  <si>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</si>
  <si>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</si>
  <si>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</si>
  <si>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</si>
  <si>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</si>
  <si>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</si>
  <si>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</si>
  <si>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</si>
  <si>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</si>
  <si>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</si>
  <si>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</si>
  <si>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</si>
  <si>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</si>
  <si>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</si>
  <si>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</si>
  <si>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</si>
  <si>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</si>
  <si>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</si>
  <si>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</si>
  <si>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</si>
  <si>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</si>
  <si>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</si>
  <si>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</si>
  <si>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</si>
  <si>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</si>
  <si>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</si>
  <si>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</si>
  <si>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</si>
  <si>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</si>
  <si>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</si>
  <si>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</si>
  <si>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</si>
  <si>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</si>
  <si>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</si>
  <si>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</si>
  <si>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</si>
  <si>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</si>
  <si>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</si>
  <si>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</si>
  <si>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</si>
  <si>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</si>
  <si>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</si>
  <si>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</si>
  <si>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</si>
  <si>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</si>
  <si>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</si>
  <si>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</si>
  <si>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</si>
  <si>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</si>
  <si>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</si>
  <si>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</si>
  <si>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</si>
  <si>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</si>
  <si>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</si>
  <si>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</si>
  <si>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</si>
  <si>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</si>
  <si>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</si>
  <si>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</si>
  <si>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</si>
  <si>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</si>
  <si>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</si>
  <si>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</si>
  <si>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</si>
  <si>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</si>
  <si>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</si>
  <si>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</si>
  <si>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</si>
  <si>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</si>
  <si>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</si>
  <si>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</si>
  <si>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</si>
  <si>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</si>
  <si>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</si>
  <si>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</si>
  <si>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</si>
  <si>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</si>
  <si>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</si>
  <si>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</si>
  <si>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</si>
  <si>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</si>
  <si>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</si>
  <si>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</si>
  <si>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</si>
  <si>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</si>
  <si>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</si>
  <si>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</si>
  <si>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</si>
  <si>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</si>
  <si>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</si>
  <si>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</si>
  <si>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</si>
  <si>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</si>
  <si>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</si>
  <si>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</si>
  <si>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</si>
  <si>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</si>
  <si>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</si>
  <si>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</si>
  <si>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</si>
  <si>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</si>
  <si>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</si>
  <si>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</si>
  <si>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</si>
  <si>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</si>
  <si>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</si>
  <si>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</si>
  <si>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</si>
  <si>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</si>
  <si>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</si>
  <si>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</si>
  <si>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</si>
  <si>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</si>
  <si>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</si>
  <si>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</si>
  <si>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</si>
  <si>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</si>
  <si>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</si>
  <si>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</si>
  <si>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</si>
  <si>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</si>
  <si>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</si>
  <si>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</si>
  <si>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</si>
  <si>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</si>
  <si>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</si>
  <si>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</si>
  <si>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</si>
  <si>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</si>
  <si>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</si>
  <si>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</si>
  <si>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</si>
  <si>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</si>
  <si>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</si>
  <si>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</si>
  <si>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</si>
  <si>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</si>
  <si>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</si>
  <si>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</si>
  <si>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</si>
  <si>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</si>
  <si>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</si>
  <si>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</si>
  <si>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</si>
  <si>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</si>
  <si>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</si>
  <si>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</si>
  <si>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</si>
  <si>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</si>
  <si>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</si>
  <si>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</si>
  <si>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</si>
  <si>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</si>
  <si>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</si>
  <si>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</si>
  <si>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</si>
  <si>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</si>
  <si>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</si>
  <si>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</si>
  <si>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</si>
  <si>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</si>
  <si>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</si>
  <si>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</si>
  <si>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</si>
  <si>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</si>
  <si>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</si>
  <si>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</si>
  <si>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</si>
  <si>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</si>
  <si>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</si>
  <si>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</si>
  <si>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</si>
  <si>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</si>
  <si>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</si>
  <si>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</si>
  <si>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</si>
  <si>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</si>
  <si>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</si>
  <si>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</si>
  <si>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</si>
  <si>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</si>
  <si>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</si>
  <si>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</si>
  <si>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</si>
  <si>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</si>
  <si>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</si>
  <si>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</si>
  <si>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</si>
  <si>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</si>
  <si>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</si>
  <si>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</si>
  <si>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</si>
  <si>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</si>
  <si>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</si>
  <si>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</si>
  <si>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</si>
  <si>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</si>
  <si>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</si>
  <si>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</si>
  <si>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</si>
  <si>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</si>
  <si>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</si>
  <si>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</si>
  <si>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</si>
  <si>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</si>
  <si>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</si>
  <si>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</si>
  <si>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</si>
  <si>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</si>
  <si>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</si>
  <si>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</si>
  <si>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</si>
  <si>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</si>
  <si>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</si>
  <si>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</si>
  <si>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</si>
  <si>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</si>
  <si>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</si>
  <si>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</si>
  <si>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</si>
  <si>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</si>
  <si>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</si>
  <si>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</si>
  <si>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</si>
  <si>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</si>
  <si>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</si>
  <si>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</si>
  <si>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</si>
  <si>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</si>
  <si>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</si>
  <si>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</si>
  <si>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</si>
  <si>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</si>
  <si>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</si>
  <si>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</si>
  <si>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</si>
  <si>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</si>
  <si>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</si>
  <si>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</si>
  <si>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</si>
  <si>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</si>
  <si>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</si>
  <si>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</si>
  <si>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</si>
  <si>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</si>
  <si>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</si>
  <si>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</si>
  <si>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</si>
  <si>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</si>
  <si>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</si>
  <si>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</si>
  <si>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</si>
  <si>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</si>
  <si>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</si>
  <si>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</si>
  <si>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</si>
  <si>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</si>
  <si>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</si>
  <si>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</si>
  <si>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</si>
  <si>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</si>
  <si>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</si>
  <si>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</si>
  <si>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</si>
  <si>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</si>
  <si>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</si>
  <si>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</si>
  <si>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</si>
  <si>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</si>
  <si>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</si>
  <si>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</si>
  <si>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</si>
  <si>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</si>
  <si>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</si>
  <si>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</si>
  <si>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</si>
  <si>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</si>
  <si>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</si>
  <si>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</si>
  <si>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</si>
  <si>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</si>
  <si>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</si>
  <si>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</si>
  <si>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</si>
  <si>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</si>
  <si>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</si>
  <si>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</si>
  <si>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</si>
  <si>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</si>
  <si>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</si>
  <si>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</si>
  <si>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</si>
  <si>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</si>
  <si>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</si>
  <si>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</si>
  <si>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</si>
  <si>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</si>
  <si>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</si>
  <si>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</si>
  <si>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</si>
  <si>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</si>
  <si>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</si>
  <si>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</si>
  <si>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</si>
  <si>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</si>
  <si>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</si>
  <si>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</si>
  <si>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</si>
  <si>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</si>
  <si>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</si>
  <si>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</si>
  <si>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</si>
  <si>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</si>
  <si>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</si>
  <si>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</si>
  <si>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</si>
  <si>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</si>
  <si>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</si>
  <si>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</si>
  <si>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</si>
  <si>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</si>
  <si>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</si>
  <si>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</si>
  <si>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</si>
  <si>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</si>
  <si>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</si>
  <si>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</si>
  <si>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</si>
  <si>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</si>
  <si>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</si>
  <si>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</si>
  <si>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</si>
  <si>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</si>
  <si>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</si>
  <si>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</si>
  <si>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</si>
  <si>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</si>
  <si>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</si>
  <si>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</si>
  <si>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</si>
  <si>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</si>
  <si>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</si>
  <si>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</si>
  <si>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</si>
  <si>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</si>
  <si>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</si>
  <si>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</si>
  <si>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</si>
  <si>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</si>
  <si>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</si>
  <si>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</si>
  <si>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</si>
  <si>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</si>
  <si>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</si>
  <si>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</si>
  <si>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</si>
  <si>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</si>
  <si>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</si>
  <si>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</si>
  <si>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</si>
  <si>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</si>
  <si>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</si>
  <si>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</si>
  <si>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</si>
  <si>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</si>
  <si>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</si>
  <si>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</si>
  <si>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</si>
  <si>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</si>
  <si>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</si>
  <si>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</si>
  <si>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</si>
  <si>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</si>
  <si>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</si>
  <si>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</si>
  <si>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</si>
  <si>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</si>
  <si>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</si>
  <si>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</si>
  <si>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</si>
  <si>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</si>
  <si>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</si>
  <si>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</si>
  <si>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</si>
  <si>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</si>
  <si>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</si>
  <si>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</si>
  <si>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</si>
  <si>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</si>
  <si>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</si>
  <si>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</si>
  <si>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</si>
  <si>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</si>
  <si>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</si>
  <si>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</si>
  <si>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</si>
  <si>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</si>
  <si>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</si>
  <si>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</si>
  <si>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</si>
  <si>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</si>
  <si>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</si>
  <si>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</si>
  <si>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</si>
  <si>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</si>
  <si>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</si>
  <si>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</si>
  <si>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</si>
  <si>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</si>
  <si>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</si>
  <si>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</si>
  <si>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</si>
  <si>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</si>
  <si>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</si>
  <si>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</si>
  <si>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</si>
  <si>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</si>
  <si>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</si>
  <si>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</si>
  <si>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</si>
  <si>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</si>
  <si>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</si>
  <si>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</si>
  <si>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</si>
  <si>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</si>
  <si>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</si>
  <si>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</si>
  <si>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</si>
  <si>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</si>
  <si>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</si>
  <si>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</si>
  <si>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</si>
  <si>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</si>
  <si>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</si>
  <si>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</si>
  <si>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</si>
  <si>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</si>
  <si>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</si>
  <si>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</si>
  <si>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</si>
  <si>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</si>
  <si>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</si>
  <si>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</si>
  <si>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</si>
  <si>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</si>
  <si>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</si>
  <si>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</si>
  <si>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</si>
  <si>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</si>
  <si>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</si>
  <si>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</si>
  <si>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</si>
  <si>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</si>
  <si>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</si>
  <si>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</si>
  <si>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</si>
  <si>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</si>
  <si>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</si>
  <si>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</si>
  <si>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</si>
  <si>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</si>
  <si>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</si>
  <si>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</si>
  <si>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</si>
  <si>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</si>
  <si>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</si>
  <si>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</si>
  <si>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</si>
  <si>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</si>
  <si>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</si>
  <si>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</si>
  <si>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</si>
  <si>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</si>
  <si>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</si>
  <si>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</si>
  <si>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</si>
  <si>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</si>
  <si>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</si>
  <si>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</si>
  <si>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</si>
  <si>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</si>
  <si>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</si>
  <si>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</si>
  <si>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</si>
  <si>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</si>
  <si>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</si>
  <si>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</si>
  <si>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</si>
  <si>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</si>
  <si>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</si>
  <si>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</si>
  <si>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</si>
  <si>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</si>
  <si>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</si>
  <si>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</si>
  <si>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</si>
  <si>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</si>
  <si>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</si>
  <si>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</si>
  <si>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</si>
  <si>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</si>
  <si>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</si>
  <si>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</si>
  <si>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</si>
  <si>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</si>
  <si>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</si>
  <si>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</si>
  <si>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</si>
  <si>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</si>
  <si>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</si>
  <si>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</si>
  <si>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</si>
  <si>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</si>
  <si>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</si>
  <si>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</si>
  <si>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</si>
  <si>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</si>
  <si>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</si>
  <si>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</si>
  <si>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</si>
  <si>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</si>
  <si>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</si>
  <si>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</si>
  <si>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</si>
  <si>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</si>
  <si>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</si>
  <si>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</si>
  <si>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</si>
  <si>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</si>
  <si>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</si>
  <si>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</si>
  <si>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</si>
  <si>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</si>
  <si>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</si>
  <si>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</si>
  <si>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</si>
  <si>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</si>
  <si>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</si>
  <si>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</si>
  <si>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</si>
  <si>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</si>
  <si>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</si>
  <si>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</si>
  <si>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</si>
  <si>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</si>
  <si>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</si>
  <si>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</si>
  <si>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</si>
  <si>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</si>
  <si>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</si>
  <si>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</si>
  <si>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</si>
  <si>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</si>
  <si>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</si>
  <si>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</si>
  <si>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</si>
  <si>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</si>
  <si>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</si>
  <si>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</si>
  <si>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</si>
  <si>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</si>
  <si>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</si>
  <si>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</si>
  <si>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</si>
  <si>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</si>
  <si>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</si>
  <si>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</si>
  <si>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</si>
  <si>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</si>
  <si>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</si>
  <si>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</si>
  <si>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</si>
  <si>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</si>
  <si>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</si>
  <si>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</si>
  <si>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</si>
  <si>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</si>
  <si>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</si>
  <si>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</si>
  <si>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</si>
  <si>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</si>
  <si>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</si>
  <si>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</si>
  <si>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</si>
  <si>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</si>
  <si>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</si>
  <si>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</si>
  <si>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</si>
  <si>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</si>
  <si>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</si>
  <si>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</si>
  <si>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</si>
  <si>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</si>
  <si>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</si>
  <si>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</si>
  <si>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</si>
  <si>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</si>
  <si>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</si>
  <si>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</si>
  <si>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</si>
  <si>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</si>
  <si>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</si>
  <si>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</si>
  <si>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</si>
  <si>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</si>
  <si>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</si>
  <si>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</si>
  <si>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</si>
  <si>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</si>
  <si>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</si>
  <si>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</si>
  <si>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</si>
  <si>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</si>
  <si>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</si>
  <si>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</si>
  <si>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</si>
  <si>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</si>
  <si>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</si>
  <si>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</si>
  <si>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</si>
  <si>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</si>
  <si>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</si>
  <si>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</si>
  <si>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</si>
  <si>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</si>
  <si>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</si>
  <si>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</si>
  <si>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</si>
  <si>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</si>
  <si>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</si>
  <si>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</si>
  <si>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</si>
  <si>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</si>
  <si>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</si>
  <si>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</si>
  <si>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</si>
  <si>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</si>
  <si>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</si>
  <si>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</si>
  <si>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</si>
  <si>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</si>
  <si>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</si>
  <si>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</si>
  <si>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</si>
  <si>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</si>
  <si>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</si>
  <si>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</si>
  <si>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</si>
  <si>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</si>
  <si>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</si>
  <si>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</si>
  <si>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</si>
  <si>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</si>
  <si>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</si>
  <si>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</si>
  <si>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</si>
  <si>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</si>
  <si>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</si>
  <si>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</si>
  <si>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</si>
  <si>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</si>
  <si>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</si>
  <si>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</si>
  <si>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</si>
  <si>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</si>
  <si>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</si>
  <si>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</si>
  <si>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</si>
  <si>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</si>
  <si>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</si>
  <si>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</si>
  <si>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</si>
  <si>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</si>
  <si>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</si>
  <si>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</si>
  <si>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</si>
  <si>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</si>
  <si>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</si>
  <si>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</si>
  <si>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</si>
  <si>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</si>
  <si>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</si>
  <si>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</si>
  <si>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</si>
  <si>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</si>
  <si>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</si>
  <si>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</si>
  <si>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</si>
  <si>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</si>
  <si>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</si>
  <si>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</si>
  <si>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</si>
  <si>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</si>
  <si>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</si>
  <si>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</si>
  <si>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</si>
  <si>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</si>
  <si>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</si>
  <si>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</si>
  <si>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</si>
  <si>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</si>
  <si>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</si>
  <si>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</si>
  <si>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</si>
  <si>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</si>
  <si>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</si>
  <si>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</si>
  <si>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</si>
  <si>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</si>
  <si>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</si>
  <si>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</si>
  <si>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</si>
  <si>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</si>
  <si>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</si>
  <si>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</si>
  <si>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</si>
  <si>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</si>
  <si>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</si>
  <si>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</si>
  <si>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</si>
  <si>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</si>
  <si>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</si>
  <si>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</si>
  <si>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</si>
  <si>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</si>
  <si>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</si>
  <si>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</si>
  <si>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</si>
  <si>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</si>
  <si>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</si>
  <si>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</si>
  <si>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</si>
  <si>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</si>
  <si>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</si>
  <si>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</si>
  <si>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</si>
  <si>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</si>
  <si>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</si>
  <si>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</si>
  <si>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</si>
  <si>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</si>
  <si>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</si>
  <si>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</si>
  <si>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</si>
  <si>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</si>
  <si>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</si>
  <si>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</si>
  <si>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</si>
  <si>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</si>
  <si>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</si>
  <si>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</si>
  <si>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</si>
  <si>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</si>
  <si>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</si>
  <si>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</si>
  <si>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</si>
  <si>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</si>
  <si>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</si>
  <si>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</si>
  <si>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</si>
  <si>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</si>
  <si>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</si>
  <si>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</si>
  <si>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</si>
  <si>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</si>
  <si>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</si>
  <si>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</si>
  <si>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</si>
  <si>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</si>
  <si>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</si>
  <si>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</si>
  <si>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</si>
  <si>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</si>
  <si>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</si>
  <si>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</si>
  <si>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</si>
  <si>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</si>
  <si>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</si>
  <si>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</si>
  <si>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</si>
  <si>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</si>
  <si>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</si>
  <si>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</si>
  <si>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</si>
  <si>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</si>
  <si>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</si>
  <si>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</si>
  <si>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</si>
  <si>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</si>
  <si>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</si>
  <si>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</si>
  <si>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</si>
  <si>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</si>
  <si>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</si>
  <si>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</si>
  <si>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</si>
  <si>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</si>
  <si>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</si>
  <si>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</si>
  <si>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</si>
  <si>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</si>
  <si>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</si>
  <si>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</si>
  <si>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</si>
  <si>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</si>
  <si>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</si>
  <si>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</si>
  <si>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</si>
  <si>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</si>
  <si>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</si>
  <si>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</si>
  <si>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</si>
  <si>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</si>
  <si>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</si>
  <si>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</si>
  <si>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</si>
  <si>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</si>
  <si>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</si>
  <si>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</si>
  <si>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</si>
  <si>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</si>
  <si>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</si>
  <si>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</si>
  <si>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</si>
  <si>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</si>
  <si>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</si>
  <si>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</si>
  <si>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</si>
  <si>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</si>
  <si>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</si>
  <si>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</si>
  <si>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</si>
  <si>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</si>
  <si>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</si>
  <si>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</si>
  <si>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</si>
  <si>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</si>
  <si>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</si>
  <si>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</si>
  <si>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</si>
  <si>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</si>
  <si>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</si>
  <si>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</si>
  <si>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</si>
  <si>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</si>
  <si>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</si>
  <si>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</si>
  <si>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</si>
  <si>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</si>
  <si>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</si>
  <si>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</si>
  <si>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</si>
  <si>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</si>
  <si>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</si>
  <si>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</si>
  <si>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</si>
  <si>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</si>
  <si>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</si>
  <si>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</si>
  <si>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</si>
  <si>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</si>
  <si>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</si>
  <si>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</si>
  <si>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</si>
  <si>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</si>
  <si>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</si>
  <si>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</si>
  <si>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</si>
  <si>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</si>
  <si>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</si>
  <si>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</si>
  <si>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</si>
  <si>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</si>
  <si>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</si>
  <si>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</si>
  <si>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</si>
  <si>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</si>
  <si>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</si>
  <si>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</si>
  <si>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</si>
  <si>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</si>
  <si>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</si>
  <si>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</si>
  <si>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</si>
  <si>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</si>
  <si>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</si>
  <si>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</si>
  <si>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</si>
  <si>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</si>
  <si>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</si>
  <si>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</si>
  <si>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</si>
  <si>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</si>
  <si>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</si>
  <si>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</si>
  <si>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</si>
  <si>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</si>
  <si>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</si>
  <si>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</si>
  <si>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</si>
  <si>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</si>
  <si>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</si>
  <si>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</si>
  <si>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</si>
  <si>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</si>
  <si>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</si>
  <si>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</si>
  <si>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</si>
  <si>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</si>
  <si>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</si>
  <si>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</si>
  <si>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</si>
  <si>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</si>
  <si>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</si>
  <si>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</si>
  <si>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</si>
  <si>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</si>
  <si>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</si>
  <si>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</si>
  <si>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</si>
  <si>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</si>
  <si>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</si>
  <si>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</si>
  <si>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</si>
  <si>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</si>
  <si>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</si>
  <si>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</si>
  <si>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</si>
  <si>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</si>
  <si>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</si>
  <si>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</si>
  <si>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</si>
  <si>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</si>
  <si>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</si>
  <si>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</si>
  <si>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</si>
  <si>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</si>
  <si>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</si>
  <si>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</si>
  <si>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</si>
  <si>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</si>
  <si>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</si>
  <si>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</si>
  <si>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</si>
  <si>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</si>
  <si>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</si>
  <si>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</si>
  <si>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</si>
  <si>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</si>
  <si>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</si>
  <si>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</si>
  <si>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</si>
  <si>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</si>
  <si>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</si>
  <si>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</si>
  <si>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</si>
  <si>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</si>
  <si>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</si>
  <si>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</si>
  <si>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</si>
  <si>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</si>
  <si>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</si>
  <si>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</si>
  <si>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</si>
  <si>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</si>
  <si>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</si>
  <si>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</si>
  <si>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</si>
  <si>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</si>
  <si>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</si>
  <si>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</si>
  <si>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</si>
  <si>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</si>
  <si>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</si>
  <si>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</si>
  <si>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</si>
  <si>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</si>
  <si>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</si>
  <si>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</si>
  <si>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</si>
  <si>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</si>
  <si>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</si>
  <si>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</si>
  <si>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</si>
  <si>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</si>
  <si>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</si>
  <si>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</si>
  <si>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</si>
  <si>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</si>
  <si>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</si>
  <si>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</si>
  <si>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</si>
  <si>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</si>
  <si>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</si>
  <si>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</si>
  <si>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</si>
  <si>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</si>
  <si>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</si>
  <si>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</si>
  <si>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</si>
  <si>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</si>
  <si>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</si>
  <si>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</si>
  <si>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</si>
  <si>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</si>
  <si>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</si>
  <si>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</si>
  <si>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</si>
  <si>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</si>
  <si>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</si>
  <si>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</si>
  <si>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</si>
  <si>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</si>
  <si>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</si>
  <si>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</si>
  <si>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</si>
  <si>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</si>
  <si>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</si>
  <si>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</si>
  <si>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</si>
  <si>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</si>
  <si>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</si>
  <si>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</si>
  <si>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</si>
  <si>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</si>
  <si>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</si>
  <si>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</si>
  <si>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</si>
  <si>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</si>
  <si>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</si>
  <si>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</si>
  <si>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</si>
  <si>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</si>
  <si>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</si>
  <si>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</si>
  <si>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</si>
  <si>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</si>
  <si>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</si>
  <si>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</si>
  <si>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</si>
  <si>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</si>
  <si>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</si>
  <si>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</si>
  <si>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</si>
  <si>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</si>
  <si>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</si>
  <si>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</si>
  <si>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</si>
  <si>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</si>
  <si>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</si>
  <si>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</si>
  <si>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</si>
  <si>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</si>
  <si>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</si>
  <si>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</si>
  <si>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</si>
  <si>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</si>
  <si>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</si>
  <si>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</si>
  <si>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</si>
  <si>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</si>
  <si>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</si>
  <si>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</si>
  <si>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</si>
  <si>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</si>
  <si>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</si>
  <si>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</si>
  <si>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</si>
  <si>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</si>
  <si>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</si>
  <si>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</si>
  <si>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</si>
  <si>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</si>
  <si>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</si>
  <si>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</si>
  <si>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</si>
  <si>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</si>
  <si>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</si>
  <si>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</si>
  <si>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</si>
  <si>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</si>
  <si>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</si>
  <si>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</si>
  <si>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</si>
  <si>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</si>
  <si>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</si>
  <si>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</si>
  <si>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</si>
  <si>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</si>
  <si>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</si>
  <si>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</si>
  <si>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</si>
  <si>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</si>
  <si>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</si>
  <si>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</si>
  <si>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</si>
  <si>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</si>
  <si>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</si>
  <si>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</si>
  <si>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</si>
  <si>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</si>
  <si>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</si>
  <si>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</si>
  <si>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</si>
  <si>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</si>
  <si>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</si>
  <si>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</si>
  <si>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</si>
  <si>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</si>
  <si>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</si>
  <si>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</si>
  <si>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</si>
  <si>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</si>
  <si>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</si>
  <si>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</si>
  <si>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</si>
  <si>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</si>
  <si>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</si>
  <si>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</si>
  <si>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</si>
  <si>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</si>
  <si>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</si>
  <si>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</si>
  <si>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</si>
  <si>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</si>
  <si>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</si>
  <si>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</si>
  <si>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</si>
  <si>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</si>
  <si>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</si>
  <si>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</si>
  <si>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</si>
  <si>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</si>
  <si>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</si>
  <si>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</si>
  <si>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</si>
  <si>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</si>
  <si>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</si>
  <si>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</si>
  <si>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</si>
  <si>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</si>
  <si>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</si>
  <si>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</si>
  <si>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</si>
  <si>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</si>
  <si>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</si>
  <si>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</si>
  <si>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</si>
  <si>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</si>
  <si>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</si>
  <si>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</si>
  <si>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</si>
  <si>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</si>
  <si>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</si>
  <si>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</si>
  <si>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</si>
  <si>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</si>
  <si>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</si>
  <si>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</si>
  <si>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</si>
  <si>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</si>
  <si>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</si>
  <si>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</si>
  <si>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</si>
  <si>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</si>
  <si>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</si>
  <si>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</si>
  <si>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</si>
  <si>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</si>
  <si>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</si>
  <si>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</si>
  <si>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</si>
  <si>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</si>
  <si>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</si>
  <si>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</si>
  <si>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</si>
  <si>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</si>
  <si>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</si>
  <si>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</si>
  <si>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</si>
  <si>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</si>
  <si>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</si>
  <si>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</si>
  <si>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</si>
  <si>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</si>
  <si>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</si>
  <si>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</si>
  <si>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</si>
  <si>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</si>
  <si>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</si>
  <si>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</si>
  <si>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</si>
  <si>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</si>
  <si>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</si>
  <si>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</si>
  <si>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</si>
  <si>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</si>
  <si>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</si>
  <si>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</si>
  <si>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</si>
  <si>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</si>
  <si>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</si>
  <si>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</si>
  <si>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</si>
  <si>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</si>
  <si>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</si>
  <si>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</si>
  <si>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</si>
  <si>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</si>
  <si>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</si>
  <si>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</si>
  <si>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</si>
  <si>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</si>
  <si>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</si>
  <si>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</si>
  <si>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</si>
  <si>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</si>
  <si>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</si>
  <si>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</si>
  <si>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</si>
  <si>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</si>
  <si>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</si>
  <si>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</si>
  <si>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</si>
  <si>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</si>
  <si>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</si>
  <si>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</si>
  <si>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</si>
  <si>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</si>
  <si>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</si>
  <si>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</si>
  <si>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</si>
  <si>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</si>
  <si>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</si>
  <si>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</si>
  <si>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</si>
  <si>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</si>
  <si>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</si>
  <si>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</si>
  <si>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</si>
  <si>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</si>
  <si>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</si>
  <si>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</si>
  <si>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</si>
  <si>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</si>
  <si>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</si>
  <si>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</si>
  <si>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</si>
  <si>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</si>
  <si>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</si>
  <si>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</si>
  <si>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</si>
  <si>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</si>
  <si>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</si>
  <si>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</si>
  <si>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</si>
  <si>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</si>
  <si>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</si>
  <si>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</si>
  <si>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</si>
  <si>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</si>
  <si>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</si>
  <si>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</si>
  <si>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</si>
  <si>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</si>
  <si>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</si>
  <si>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</si>
  <si>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</si>
  <si>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</si>
  <si>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</si>
  <si>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</si>
  <si>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</si>
  <si>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</si>
  <si>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</si>
  <si>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</si>
  <si>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</si>
  <si>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</si>
  <si>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</si>
  <si>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</si>
  <si>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</si>
  <si>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</si>
  <si>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</si>
  <si>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</si>
  <si>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</si>
  <si>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</si>
  <si>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</si>
  <si>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</si>
  <si>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</si>
  <si>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</si>
  <si>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</si>
  <si>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</si>
  <si>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</si>
  <si>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</si>
  <si>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</si>
  <si>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</si>
  <si>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</si>
  <si>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</si>
  <si>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</si>
  <si>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</si>
  <si>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</si>
  <si>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</si>
  <si>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</si>
  <si>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</si>
  <si>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</si>
  <si>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</si>
  <si>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</si>
  <si>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</si>
  <si>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</si>
  <si>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</si>
  <si>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</si>
  <si>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</si>
  <si>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</si>
  <si>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</si>
  <si>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</si>
  <si>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</si>
  <si>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</si>
  <si>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</si>
  <si>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</si>
  <si>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</si>
  <si>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</si>
  <si>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</si>
  <si>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</si>
  <si>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</si>
  <si>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</si>
  <si>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</si>
  <si>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</si>
  <si>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</si>
  <si>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</si>
  <si>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</si>
  <si>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</si>
  <si>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</si>
  <si>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</si>
  <si>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</si>
  <si>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</si>
  <si>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</si>
  <si>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</si>
  <si>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</si>
  <si>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</si>
  <si>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</si>
  <si>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</si>
  <si>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</si>
  <si>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</si>
  <si>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</si>
  <si>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</si>
  <si>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</si>
  <si>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</si>
  <si>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</si>
  <si>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</si>
  <si>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</si>
  <si>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</si>
  <si>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</si>
  <si>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</si>
  <si>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</si>
  <si>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</si>
  <si>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</si>
  <si>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</si>
  <si>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</si>
  <si>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</si>
  <si>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</si>
  <si>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</si>
  <si>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</si>
  <si>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</si>
  <si>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</si>
  <si>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</si>
  <si>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</si>
  <si>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</si>
  <si>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</si>
  <si>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</si>
  <si>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</si>
  <si>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</si>
  <si>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</si>
  <si>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</si>
  <si>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</si>
  <si>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</si>
  <si>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</si>
  <si>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</si>
  <si>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</si>
  <si>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</si>
  <si>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</si>
  <si>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</si>
  <si>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</si>
  <si>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</si>
  <si>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</si>
  <si>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</si>
  <si>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</si>
  <si>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</si>
  <si>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</si>
  <si>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</si>
  <si>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</si>
  <si>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</si>
  <si>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</si>
  <si>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</si>
  <si>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</si>
  <si>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</si>
  <si>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</si>
  <si>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</si>
  <si>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</si>
  <si>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</si>
  <si>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</si>
  <si>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</si>
  <si>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</si>
  <si>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</si>
  <si>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</si>
  <si>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</si>
  <si>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</si>
  <si>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</si>
  <si>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</si>
  <si>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</si>
  <si>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</si>
  <si>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</si>
  <si>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</si>
  <si>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</si>
  <si>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</si>
  <si>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</si>
  <si>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</si>
  <si>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</si>
  <si>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</si>
  <si>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</si>
  <si>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</si>
  <si>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</si>
  <si>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</si>
  <si>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</si>
  <si>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</si>
  <si>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</si>
  <si>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</si>
  <si>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</si>
  <si>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</si>
  <si>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</si>
  <si>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</si>
  <si>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</si>
  <si>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</si>
  <si>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</si>
  <si>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</si>
  <si>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</si>
  <si>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</si>
  <si>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</si>
  <si>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</si>
  <si>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</si>
  <si>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</si>
  <si>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</si>
  <si>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</si>
  <si>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</si>
  <si>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</si>
  <si>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</si>
  <si>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</si>
  <si>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</si>
  <si>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</si>
  <si>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</si>
  <si>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</si>
  <si>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</si>
  <si>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</si>
  <si>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</si>
  <si>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</si>
  <si>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</si>
  <si>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</si>
  <si>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</si>
  <si>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</si>
  <si>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</si>
  <si>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</si>
  <si>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</si>
  <si>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</si>
  <si>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</si>
  <si>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</si>
  <si>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</si>
  <si>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</si>
  <si>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</si>
  <si>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</si>
  <si>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</si>
  <si>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</si>
  <si>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</si>
  <si>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</si>
  <si>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</si>
  <si>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</si>
  <si>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</si>
  <si>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</si>
  <si>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</si>
  <si>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</si>
  <si>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</si>
  <si>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</si>
  <si>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</si>
  <si>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</si>
  <si>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</si>
  <si>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</si>
  <si>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</si>
  <si>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</si>
  <si>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</si>
  <si>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</si>
  <si>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</si>
  <si>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</si>
  <si>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</si>
  <si>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</si>
  <si>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</si>
  <si>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</si>
  <si>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</si>
  <si>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</si>
  <si>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</si>
  <si>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</si>
  <si>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</si>
  <si>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</si>
  <si>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</si>
  <si>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</si>
  <si>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</si>
  <si>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</si>
  <si>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</si>
  <si>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</si>
  <si>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</si>
  <si>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</si>
  <si>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</si>
  <si>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</si>
  <si>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</si>
  <si>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</si>
  <si>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</si>
  <si>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</si>
  <si>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</si>
  <si>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</si>
  <si>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</si>
  <si>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</si>
  <si>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</si>
  <si>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</si>
  <si>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</si>
  <si>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</si>
  <si>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</si>
  <si>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</si>
  <si>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</si>
  <si>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</si>
  <si>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</si>
  <si>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</si>
  <si>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</si>
  <si>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</si>
  <si>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</si>
  <si>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</si>
  <si>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</si>
  <si>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</si>
  <si>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</si>
  <si>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</si>
  <si>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</si>
  <si>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</si>
  <si>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</si>
  <si>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</si>
  <si>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</si>
  <si>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</si>
  <si>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</si>
  <si>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</si>
  <si>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</si>
  <si>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</si>
  <si>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</si>
  <si>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</si>
  <si>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</si>
  <si>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</si>
  <si>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</si>
  <si>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</si>
  <si>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</si>
  <si>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</si>
  <si>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</si>
  <si>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</si>
  <si>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</si>
  <si>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</si>
  <si>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</si>
  <si>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</si>
  <si>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</si>
  <si>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</si>
  <si>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</si>
  <si>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</si>
  <si>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</si>
  <si>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</si>
  <si>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</si>
  <si>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</si>
  <si>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</si>
  <si>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</si>
  <si>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</si>
  <si>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</si>
  <si>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</si>
  <si>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</si>
  <si>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</si>
  <si>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</si>
  <si>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</si>
  <si>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</si>
  <si>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</si>
  <si>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</si>
  <si>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</si>
  <si>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</si>
  <si>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</si>
  <si>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</si>
  <si>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</si>
  <si>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</si>
  <si>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</si>
  <si>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</si>
  <si>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</si>
  <si>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</si>
  <si>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</si>
  <si>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</si>
  <si>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</si>
  <si>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</si>
  <si>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</si>
  <si>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</si>
  <si>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</si>
  <si>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</si>
  <si>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</si>
  <si>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</si>
  <si>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</si>
  <si>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</si>
  <si>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</si>
  <si>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</si>
  <si>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</si>
  <si>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</si>
  <si>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</si>
  <si>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</si>
  <si>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</si>
  <si>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</si>
  <si>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</si>
  <si>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</si>
  <si>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</si>
  <si>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</si>
  <si>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</si>
  <si>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</si>
  <si>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</si>
  <si>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</si>
  <si>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</si>
  <si>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</si>
  <si>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</si>
  <si>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</si>
  <si>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</si>
  <si>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</si>
  <si>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</si>
  <si>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</si>
  <si>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</si>
  <si>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</si>
  <si>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</si>
  <si>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</si>
  <si>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</si>
  <si>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</si>
  <si>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</si>
  <si>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</si>
  <si>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</si>
  <si>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</si>
  <si>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</si>
  <si>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</si>
  <si>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</si>
  <si>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</si>
  <si>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</si>
  <si>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</si>
  <si>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</si>
  <si>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</si>
  <si>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</si>
  <si>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</si>
  <si>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</si>
  <si>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</si>
  <si>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</si>
  <si>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</si>
  <si>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</si>
  <si>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</si>
  <si>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</si>
  <si>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</si>
  <si>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</si>
  <si>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</si>
  <si>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</si>
  <si>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</si>
  <si>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</si>
  <si>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</si>
  <si>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</si>
  <si>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</si>
  <si>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</si>
  <si>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</si>
  <si>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</si>
  <si>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</si>
  <si>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</si>
  <si>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</si>
  <si>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</si>
  <si>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</si>
  <si>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</si>
  <si>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</si>
  <si>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</si>
  <si>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</si>
  <si>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</si>
  <si>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</si>
  <si>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</si>
  <si>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</si>
  <si>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</si>
  <si>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</si>
  <si>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</si>
  <si>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</si>
  <si>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</si>
  <si>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</si>
  <si>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</si>
  <si>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</si>
  <si>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</si>
  <si>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</si>
  <si>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</si>
  <si>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</si>
  <si>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</si>
  <si>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</si>
  <si>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</si>
  <si>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</si>
  <si>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</si>
  <si>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</si>
  <si>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</si>
  <si>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</si>
  <si>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</si>
  <si>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</si>
  <si>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</si>
  <si>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</si>
  <si>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</si>
  <si>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</si>
  <si>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</si>
  <si>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</si>
  <si>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</si>
  <si>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</si>
  <si>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</si>
  <si>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</si>
  <si>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</si>
  <si>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</si>
  <si>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</si>
  <si>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</si>
  <si>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</si>
  <si>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</si>
  <si>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</si>
  <si>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</si>
  <si>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</si>
  <si>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</si>
  <si>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</si>
  <si>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</si>
  <si>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</si>
  <si>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</si>
  <si>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</si>
  <si>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</si>
  <si>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</si>
  <si>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</si>
  <si>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</si>
  <si>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</si>
  <si>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</si>
  <si>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</si>
  <si>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</si>
  <si>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</si>
  <si>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</si>
  <si>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</si>
  <si>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</si>
  <si>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</si>
  <si>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</si>
  <si>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</si>
  <si>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</si>
  <si>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</si>
  <si>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</si>
  <si>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</si>
  <si>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</si>
  <si>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</si>
  <si>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</si>
  <si>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</si>
  <si>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</si>
  <si>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</si>
  <si>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</si>
  <si>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</si>
  <si>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</si>
  <si>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</si>
  <si>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</si>
  <si>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</si>
  <si>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</si>
  <si>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</si>
  <si>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</si>
  <si>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</si>
  <si>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</si>
  <si>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</si>
  <si>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</si>
  <si>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</si>
  <si>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</si>
  <si>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</si>
  <si>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</si>
  <si>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</si>
  <si>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</si>
  <si>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</si>
  <si>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</si>
  <si>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</si>
  <si>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</si>
  <si>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</si>
  <si>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</si>
  <si>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</si>
  <si>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</si>
  <si>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</si>
  <si>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</si>
  <si>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</si>
  <si>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</si>
  <si>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</si>
  <si>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</si>
  <si>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</si>
  <si>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</si>
  <si>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</si>
  <si>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</si>
  <si>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</si>
  <si>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</si>
  <si>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</si>
  <si>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</si>
  <si>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</si>
  <si>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</si>
  <si>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</si>
  <si>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</si>
  <si>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</si>
  <si>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</si>
  <si>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</si>
  <si>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</si>
  <si>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</si>
  <si>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</si>
  <si>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</si>
  <si>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</si>
  <si>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</si>
  <si>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</si>
  <si>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</si>
  <si>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</si>
  <si>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</si>
  <si>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</si>
  <si>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</si>
  <si>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</si>
  <si>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</si>
  <si>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</si>
  <si>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</si>
  <si>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</si>
  <si>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</si>
  <si>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</si>
  <si>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</si>
  <si>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</si>
  <si>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</si>
  <si>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</si>
  <si>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</si>
  <si>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</si>
  <si>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</si>
  <si>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</si>
  <si>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</si>
  <si>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</si>
  <si>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</si>
  <si>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</si>
  <si>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</si>
  <si>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</si>
  <si>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</si>
  <si>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</si>
  <si>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</si>
  <si>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</si>
  <si>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</si>
  <si>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</si>
  <si>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</si>
  <si>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</si>
  <si>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</si>
  <si>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</si>
  <si>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</si>
  <si>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</si>
  <si>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</si>
  <si>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</si>
  <si>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</si>
  <si>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</si>
  <si>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</si>
  <si>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</si>
  <si>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</si>
  <si>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</si>
  <si>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</si>
  <si>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</si>
  <si>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</si>
  <si>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</si>
  <si>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</si>
  <si>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</si>
  <si>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</si>
  <si>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</si>
  <si>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</si>
  <si>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</si>
  <si>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</si>
  <si>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</si>
  <si>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</si>
  <si>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</si>
  <si>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</si>
  <si>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</si>
  <si>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</si>
  <si>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</si>
  <si>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</si>
  <si>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</si>
  <si>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</si>
  <si>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</si>
  <si>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</si>
  <si>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</si>
  <si>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</si>
  <si>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</si>
  <si>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</si>
  <si>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</si>
  <si>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</si>
  <si>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</si>
  <si>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</si>
  <si>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</si>
  <si>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</si>
  <si>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</si>
  <si>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</si>
  <si>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</si>
  <si>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</si>
  <si>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</si>
  <si>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</si>
  <si>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</si>
  <si>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</si>
  <si>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</si>
  <si>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</si>
  <si>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</si>
  <si>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</si>
  <si>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</si>
  <si>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</si>
  <si>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</si>
  <si>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</si>
  <si>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</si>
  <si>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</si>
  <si>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</si>
  <si>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</si>
  <si>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</si>
  <si>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</si>
  <si>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</si>
  <si>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</si>
  <si>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</si>
  <si>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</si>
  <si>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</si>
  <si>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</si>
  <si>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</si>
  <si>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</si>
  <si>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</si>
  <si>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</si>
  <si>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</si>
  <si>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</si>
  <si>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</si>
  <si>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</si>
  <si>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</si>
  <si>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</si>
  <si>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</si>
  <si>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</si>
  <si>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</si>
  <si>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</si>
  <si>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</si>
  <si>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</si>
  <si>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</si>
  <si>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</si>
  <si>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</si>
  <si>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</si>
  <si>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</si>
  <si>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</si>
  <si>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</si>
  <si>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</si>
  <si>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</si>
  <si>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</si>
  <si>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</si>
  <si>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</si>
  <si>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</si>
  <si>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</si>
  <si>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</si>
  <si>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</si>
  <si>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</si>
  <si>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</si>
  <si>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</si>
  <si>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</si>
  <si>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</si>
  <si>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</si>
  <si>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</si>
  <si>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</si>
  <si>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</si>
  <si>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</si>
  <si>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</si>
  <si>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</si>
  <si>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</si>
  <si>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</si>
  <si>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</si>
  <si>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</si>
  <si>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</si>
  <si>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</si>
  <si>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</si>
  <si>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</si>
  <si>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</si>
  <si>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</si>
  <si>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</si>
  <si>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</si>
  <si>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</si>
  <si>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</si>
  <si>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</si>
  <si>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</si>
  <si>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</si>
  <si>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</si>
  <si>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</si>
  <si>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</si>
  <si>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</si>
  <si>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</si>
  <si>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</si>
  <si>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</si>
  <si>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</si>
  <si>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</si>
  <si>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</si>
  <si>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</si>
  <si>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</si>
  <si>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</si>
  <si>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</si>
  <si>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</si>
  <si>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</si>
  <si>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</si>
  <si>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</si>
  <si>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</si>
  <si>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</si>
  <si>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</si>
  <si>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</si>
  <si>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</si>
  <si>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</si>
  <si>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</si>
  <si>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</si>
  <si>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</si>
  <si>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</si>
  <si>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</si>
  <si>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</si>
  <si>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</si>
  <si>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</si>
  <si>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</si>
  <si>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</si>
  <si>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</si>
  <si>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</si>
  <si>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</si>
  <si>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</si>
  <si>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</si>
  <si>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</si>
  <si>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</si>
  <si>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</si>
  <si>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</si>
  <si>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</si>
  <si>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</si>
  <si>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</si>
  <si>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</si>
  <si>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</si>
  <si>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</si>
  <si>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</si>
  <si>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</si>
  <si>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</si>
  <si>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</si>
  <si>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</si>
  <si>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</si>
  <si>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</si>
  <si>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</si>
  <si>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</si>
  <si>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</si>
  <si>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</si>
  <si>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</si>
  <si>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</si>
  <si>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</si>
  <si>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</si>
  <si>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</si>
  <si>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</si>
  <si>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</si>
  <si>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</si>
  <si>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</si>
  <si>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</si>
  <si>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</si>
  <si>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</si>
  <si>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</si>
  <si>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</si>
  <si>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</si>
  <si>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</si>
  <si>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</si>
  <si>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</si>
  <si>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</si>
  <si>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</si>
  <si>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</si>
  <si>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</si>
  <si>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</si>
  <si>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</si>
  <si>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</si>
  <si>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</si>
  <si>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</si>
  <si>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</si>
  <si>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</si>
  <si>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</si>
  <si>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</si>
  <si>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</si>
  <si>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</si>
  <si>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</si>
  <si>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</si>
  <si>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</si>
  <si>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</si>
  <si>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</si>
  <si>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</si>
  <si>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</si>
  <si>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</si>
  <si>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</si>
  <si>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</si>
  <si>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</si>
  <si>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</si>
  <si>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</si>
  <si>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</si>
  <si>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</si>
  <si>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</si>
  <si>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</si>
  <si>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</si>
  <si>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</si>
  <si>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</si>
  <si>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</si>
  <si>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</si>
  <si>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</si>
  <si>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</si>
  <si>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</si>
  <si>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</si>
  <si>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</si>
  <si>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</si>
  <si>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</si>
  <si>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</si>
  <si>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</si>
  <si>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</si>
  <si>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</si>
  <si>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</si>
  <si>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</si>
  <si>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</si>
  <si>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</si>
  <si>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</si>
  <si>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</si>
  <si>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</si>
  <si>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</si>
  <si>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</si>
  <si>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</si>
  <si>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</si>
  <si>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</si>
  <si>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</si>
  <si>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</si>
  <si>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</si>
  <si>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</si>
  <si>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</si>
  <si>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</si>
  <si>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</si>
  <si>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</si>
  <si>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</si>
  <si>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</si>
  <si>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</si>
  <si>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</si>
  <si>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</si>
  <si>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</si>
  <si>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</si>
  <si>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</si>
  <si>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</si>
  <si>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</si>
  <si>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</si>
  <si>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</si>
  <si>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</si>
  <si>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</si>
  <si>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</si>
  <si>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</si>
  <si>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</si>
  <si>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</si>
  <si>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</si>
  <si>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</si>
  <si>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</si>
  <si>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</si>
  <si>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</si>
  <si>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</si>
  <si>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</si>
  <si>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</si>
  <si>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</si>
  <si>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</si>
  <si>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</si>
  <si>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</si>
  <si>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</si>
  <si>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</si>
  <si>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</si>
  <si>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</si>
  <si>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</si>
  <si>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</si>
  <si>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</si>
  <si>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</si>
  <si>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</si>
  <si>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</si>
  <si>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</si>
  <si>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</si>
  <si>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</si>
  <si>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</si>
  <si>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</si>
  <si>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</si>
  <si>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</si>
  <si>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</si>
  <si>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</si>
  <si>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</si>
  <si>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</si>
  <si>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</si>
  <si>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</si>
  <si>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</si>
  <si>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</si>
  <si>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</si>
  <si>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</si>
  <si>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</si>
  <si>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</si>
  <si>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</si>
  <si>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</si>
  <si>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</si>
  <si>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</si>
  <si>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</si>
  <si>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</si>
  <si>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</si>
  <si>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</si>
  <si>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</si>
  <si>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</si>
  <si>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</si>
  <si>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</si>
  <si>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</si>
  <si>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</si>
  <si>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</si>
  <si>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</si>
  <si>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</si>
  <si>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</si>
  <si>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</si>
  <si>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</si>
  <si>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</si>
  <si>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</si>
  <si>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</si>
  <si>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</si>
  <si>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</si>
  <si>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</si>
  <si>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</si>
  <si>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</si>
  <si>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</si>
  <si>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</si>
  <si>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</si>
  <si>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</si>
  <si>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</si>
  <si>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</si>
  <si>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</si>
  <si>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</si>
  <si>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</si>
  <si>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</si>
  <si>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</si>
  <si>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</si>
  <si>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</si>
  <si>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</si>
  <si>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</si>
  <si>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</si>
  <si>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</si>
  <si>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</si>
  <si>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</si>
  <si>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</si>
  <si>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</si>
  <si>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</si>
  <si>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</si>
  <si>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</si>
  <si>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</si>
  <si>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</si>
  <si>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</si>
  <si>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</si>
  <si>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</si>
  <si>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</si>
  <si>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</si>
  <si>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</si>
  <si>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</si>
  <si>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</si>
  <si>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</si>
  <si>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</si>
  <si>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</si>
  <si>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</si>
  <si>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</si>
  <si>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</si>
  <si>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</si>
  <si>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</si>
  <si>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</si>
  <si>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</si>
  <si>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</si>
  <si>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</si>
  <si>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</si>
  <si>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</si>
  <si>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</si>
  <si>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</si>
  <si>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</si>
  <si>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</si>
  <si>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</si>
  <si>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</si>
  <si>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</si>
  <si>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</si>
  <si>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</si>
  <si>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</si>
  <si>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</si>
  <si>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</si>
  <si>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</si>
  <si>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</si>
  <si>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</si>
  <si>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</si>
  <si>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</si>
  <si>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</si>
  <si>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</si>
  <si>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</si>
  <si>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</si>
  <si>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</si>
  <si>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</si>
  <si>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</si>
  <si>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</si>
  <si>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</si>
  <si>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</si>
  <si>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</si>
  <si>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</si>
  <si>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</si>
  <si>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</si>
  <si>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</si>
  <si>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</si>
  <si>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</si>
  <si>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</si>
  <si>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</si>
  <si>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</si>
  <si>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</si>
  <si>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</si>
  <si>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</si>
  <si>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</si>
  <si>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</si>
  <si>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</si>
  <si>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</si>
  <si>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</si>
  <si>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</si>
  <si>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</si>
  <si>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</si>
  <si>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</si>
  <si>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</si>
  <si>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</si>
  <si>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</si>
  <si>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</si>
  <si>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</si>
  <si>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</si>
  <si>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</si>
  <si>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</si>
  <si>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</si>
  <si>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</si>
  <si>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</si>
  <si>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</si>
  <si>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</si>
  <si>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</si>
  <si>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</si>
  <si>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</si>
  <si>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</si>
  <si>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</si>
  <si>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</si>
  <si>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</si>
  <si>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</si>
  <si>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</si>
  <si>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</si>
  <si>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</si>
  <si>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</si>
  <si>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</si>
  <si>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</si>
  <si>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</si>
  <si>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</si>
  <si>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</si>
  <si>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</si>
  <si>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</si>
  <si>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</si>
  <si>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</si>
  <si>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</si>
  <si>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</si>
  <si>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</si>
  <si>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</si>
  <si>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</si>
  <si>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</si>
  <si>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</si>
  <si>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</si>
  <si>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</si>
  <si>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</si>
  <si>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</si>
  <si>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</si>
  <si>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</si>
  <si>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</si>
  <si>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</si>
  <si>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</si>
  <si>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</si>
  <si>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</si>
  <si>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</si>
  <si>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</si>
  <si>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</si>
  <si>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</si>
  <si>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</si>
  <si>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</si>
  <si>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</si>
  <si>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</si>
  <si>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</si>
  <si>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</si>
  <si>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</si>
  <si>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</si>
  <si>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</si>
  <si>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</si>
  <si>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</si>
  <si>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</si>
  <si>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</si>
  <si>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</si>
  <si>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</si>
  <si>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</si>
  <si>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</si>
  <si>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</si>
  <si>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</si>
  <si>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</si>
  <si>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</si>
  <si>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</si>
  <si>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</si>
  <si>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</si>
  <si>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</si>
  <si>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</si>
  <si>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</si>
  <si>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</si>
  <si>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</si>
  <si>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</si>
  <si>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</si>
  <si>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</si>
  <si>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</si>
  <si>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</si>
  <si>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</si>
  <si>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</si>
  <si>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</si>
  <si>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</si>
  <si>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</si>
  <si>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</si>
  <si>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</si>
  <si>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</si>
  <si>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</si>
  <si>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</si>
  <si>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</si>
  <si>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</si>
  <si>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</si>
  <si>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</si>
  <si>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</si>
  <si>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</si>
  <si>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</si>
  <si>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</si>
  <si>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</si>
  <si>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</si>
  <si>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</si>
  <si>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</si>
  <si>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</si>
  <si>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</si>
  <si>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</si>
  <si>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</si>
  <si>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</si>
  <si>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</si>
  <si>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</si>
  <si>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</si>
  <si>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</si>
  <si>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</si>
  <si>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</si>
  <si>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</si>
  <si>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</si>
  <si>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</si>
  <si>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</si>
  <si>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</si>
  <si>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</si>
  <si>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</si>
  <si>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</si>
  <si>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</si>
  <si>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</si>
  <si>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</si>
  <si>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</si>
  <si>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</si>
  <si>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</si>
  <si>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</si>
  <si>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</si>
  <si>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</si>
  <si>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</si>
  <si>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</si>
  <si>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</si>
  <si>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</si>
  <si>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</si>
  <si>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</si>
  <si>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</si>
  <si>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</si>
  <si>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</si>
  <si>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</si>
  <si>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</si>
  <si>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</si>
  <si>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</si>
  <si>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</si>
  <si>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</si>
  <si>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</si>
  <si>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</si>
  <si>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</si>
  <si>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</si>
  <si>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</si>
  <si>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</si>
  <si>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</si>
  <si>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</si>
  <si>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</si>
  <si>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</si>
  <si>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</si>
  <si>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</si>
  <si>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</si>
  <si>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</si>
  <si>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</si>
  <si>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</si>
  <si>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</si>
  <si>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</si>
  <si>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</si>
  <si>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</si>
  <si>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</si>
  <si>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</si>
  <si>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</si>
  <si>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</si>
  <si>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</si>
  <si>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</si>
  <si>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</si>
  <si>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</si>
  <si>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</si>
  <si>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</si>
  <si>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</si>
  <si>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</si>
  <si>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</si>
  <si>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</si>
  <si>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</si>
  <si>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</si>
  <si>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</si>
  <si>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</si>
  <si>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</si>
  <si>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</si>
  <si>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</si>
  <si>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</si>
  <si>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</si>
  <si>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</si>
  <si>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</si>
  <si>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</si>
  <si>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</si>
  <si>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</si>
  <si>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</si>
  <si>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</si>
  <si>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</si>
  <si>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</si>
  <si>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</si>
  <si>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</si>
  <si>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</si>
  <si>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</si>
  <si>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</si>
  <si>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</si>
  <si>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</si>
  <si>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</si>
  <si>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</si>
  <si>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</si>
  <si>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</si>
  <si>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</si>
  <si>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</si>
  <si>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</si>
  <si>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</si>
  <si>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</si>
  <si>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</si>
  <si>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</si>
  <si>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</si>
  <si>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</si>
  <si>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</si>
  <si>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</si>
  <si>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</si>
  <si>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</si>
  <si>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</si>
  <si>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</si>
  <si>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</si>
  <si>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</si>
  <si>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</si>
  <si>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</si>
  <si>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</si>
  <si>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</si>
  <si>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</si>
  <si>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</si>
  <si>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</si>
  <si>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</si>
  <si>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</si>
  <si>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</si>
  <si>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</si>
  <si>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</si>
  <si>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</si>
  <si>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</si>
  <si>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</si>
  <si>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</si>
  <si>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</si>
  <si>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</si>
  <si>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</si>
  <si>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</si>
  <si>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</si>
  <si>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</si>
  <si>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</si>
  <si>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</si>
  <si>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</si>
  <si>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</si>
  <si>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</si>
  <si>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</si>
  <si>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</si>
  <si>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</si>
  <si>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</si>
  <si>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</si>
  <si>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</si>
  <si>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</si>
  <si>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</si>
  <si>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</si>
  <si>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</si>
  <si>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</si>
  <si>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</si>
  <si>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</si>
  <si>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</si>
  <si>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</si>
  <si>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</si>
  <si>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</si>
  <si>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</si>
  <si>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</si>
  <si>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</si>
  <si>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</si>
  <si>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</si>
  <si>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</si>
  <si>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</si>
  <si>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</si>
  <si>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</si>
  <si>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</si>
  <si>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</si>
  <si>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</si>
  <si>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</si>
  <si>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</si>
  <si>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</si>
  <si>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</si>
  <si>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</si>
  <si>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</si>
  <si>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</si>
  <si>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</si>
  <si>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</si>
  <si>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</si>
  <si>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</si>
  <si>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</si>
  <si>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</si>
  <si>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</si>
  <si>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</si>
  <si>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</si>
  <si>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</si>
  <si>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</si>
  <si>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</si>
  <si>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</si>
  <si>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</si>
  <si>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</si>
  <si>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</si>
  <si>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</si>
  <si>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</si>
  <si>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</si>
  <si>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</si>
  <si>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</si>
  <si>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</si>
  <si>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</si>
  <si>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</si>
  <si>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</si>
  <si>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</si>
  <si>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</si>
  <si>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</si>
  <si>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</si>
  <si>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</si>
  <si>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</si>
  <si>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</si>
  <si>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</si>
  <si>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</si>
  <si>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</si>
  <si>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</si>
  <si>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</si>
  <si>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</si>
  <si>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</si>
  <si>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</si>
  <si>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</si>
  <si>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</si>
  <si>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</si>
  <si>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</si>
  <si>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</si>
  <si>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</si>
  <si>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</si>
  <si>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</si>
  <si>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</si>
  <si>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</si>
  <si>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</si>
  <si>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</si>
  <si>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</si>
  <si>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</si>
  <si>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</si>
  <si>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</si>
  <si>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</si>
  <si>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</si>
  <si>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</si>
  <si>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</si>
  <si>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</si>
  <si>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</si>
  <si>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</si>
  <si>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</si>
  <si>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</si>
  <si>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</si>
  <si>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</si>
  <si>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</si>
  <si>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</si>
  <si>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</si>
  <si>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</si>
  <si>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</si>
  <si>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</si>
  <si>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</si>
  <si>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</si>
  <si>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</si>
  <si>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</si>
  <si>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</si>
  <si>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</si>
  <si>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</si>
  <si>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</si>
  <si>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</si>
  <si>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</si>
  <si>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</si>
  <si>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</si>
  <si>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</si>
  <si>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</si>
  <si>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</si>
  <si>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</si>
  <si>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</si>
  <si>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</si>
  <si>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</si>
  <si>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</si>
  <si>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</si>
  <si>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</si>
  <si>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</si>
  <si>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</si>
  <si>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</si>
  <si>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</si>
  <si>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</si>
  <si>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</si>
  <si>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</si>
  <si>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</si>
  <si>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</si>
  <si>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</si>
  <si>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</si>
  <si>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</si>
  <si>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</si>
  <si>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</si>
  <si>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</si>
  <si>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</si>
  <si>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</si>
  <si>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</si>
  <si>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</si>
  <si>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</si>
  <si>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</si>
  <si>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</si>
  <si>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</si>
  <si>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</si>
  <si>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</si>
  <si>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</si>
  <si>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</si>
  <si>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</si>
  <si>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</si>
  <si>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</si>
  <si>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</si>
  <si>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</si>
  <si>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</si>
  <si>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</si>
  <si>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</si>
  <si>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</si>
  <si>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</si>
  <si>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</si>
  <si>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</si>
  <si>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</si>
  <si>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</si>
  <si>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</si>
  <si>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</si>
  <si>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</si>
  <si>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</si>
  <si>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</si>
  <si>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</si>
  <si>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</si>
  <si>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</si>
  <si>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</si>
  <si>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</si>
  <si>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</si>
  <si>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</si>
  <si>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</si>
  <si>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</si>
  <si>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</si>
  <si>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</si>
  <si>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</si>
  <si>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</si>
  <si>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</si>
  <si>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</si>
  <si>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</si>
  <si>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</si>
  <si>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</si>
  <si>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</si>
  <si>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</si>
  <si>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</si>
  <si>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</si>
  <si>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</si>
  <si>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</si>
  <si>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</si>
  <si>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</si>
  <si>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</si>
  <si>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</si>
  <si>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</si>
  <si>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</si>
  <si>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</si>
  <si>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</si>
  <si>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</si>
  <si>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</si>
  <si>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</si>
  <si>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</si>
  <si>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</si>
  <si>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</si>
  <si>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</si>
  <si>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</si>
  <si>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</si>
  <si>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</si>
  <si>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</si>
  <si>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</si>
  <si>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</si>
  <si>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</si>
  <si>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</si>
  <si>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</si>
  <si>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</si>
  <si>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</si>
  <si>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</si>
  <si>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</si>
  <si>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</si>
  <si>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</si>
  <si>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</si>
  <si>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</si>
  <si>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</si>
  <si>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</si>
  <si>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</si>
  <si>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</si>
  <si>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</si>
  <si>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</si>
  <si>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</si>
  <si>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</si>
  <si>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</si>
  <si>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</si>
  <si>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</si>
  <si>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</si>
  <si>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</si>
  <si>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</si>
  <si>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</si>
  <si>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</si>
  <si>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</si>
  <si>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</si>
  <si>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</si>
  <si>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</si>
  <si>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</si>
  <si>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</si>
  <si>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</si>
  <si>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</si>
  <si>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</si>
  <si>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</si>
  <si>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</si>
  <si>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</si>
  <si>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</si>
  <si>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</si>
  <si>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</si>
  <si>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</si>
  <si>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</si>
  <si>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</si>
  <si>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</si>
  <si>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</si>
  <si>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</si>
  <si>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</si>
  <si>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</si>
  <si>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</si>
  <si>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</si>
  <si>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</si>
  <si>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</si>
  <si>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</si>
  <si>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</si>
  <si>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</si>
  <si>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</si>
  <si>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</si>
  <si>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</si>
  <si>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</si>
  <si>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</si>
  <si>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</si>
  <si>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</si>
  <si>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</si>
  <si>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</si>
  <si>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</si>
  <si>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</si>
  <si>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</si>
  <si>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</si>
  <si>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</si>
  <si>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</si>
  <si>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</si>
  <si>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</si>
  <si>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</si>
  <si>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</si>
  <si>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</si>
  <si>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</si>
  <si>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</si>
  <si>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</si>
  <si>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</si>
  <si>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</si>
  <si>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</si>
  <si>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</si>
  <si>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</si>
  <si>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</si>
  <si>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</si>
  <si>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</si>
  <si>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</si>
  <si>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</si>
  <si>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</si>
  <si>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</si>
  <si>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</si>
  <si>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</si>
  <si>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</si>
  <si>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</si>
  <si>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</si>
  <si>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</si>
  <si>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</si>
  <si>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</si>
  <si>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</si>
  <si>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</si>
  <si>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</si>
  <si>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</si>
  <si>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</si>
  <si>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</si>
  <si>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</si>
  <si>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</si>
  <si>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</si>
  <si>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</si>
  <si>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</si>
  <si>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</si>
  <si>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</si>
  <si>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</si>
  <si>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</si>
  <si>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</si>
  <si>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</si>
  <si>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</si>
  <si>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</si>
  <si>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</si>
  <si>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</si>
  <si>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</si>
  <si>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</si>
  <si>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</si>
  <si>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</si>
  <si>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</si>
  <si>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</si>
  <si>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</si>
  <si>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</si>
  <si>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</si>
  <si>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</si>
  <si>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</si>
  <si>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</si>
  <si>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</si>
  <si>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</si>
  <si>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</si>
  <si>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</si>
  <si>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</si>
  <si>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</si>
  <si>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</si>
  <si>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</si>
  <si>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</si>
  <si>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</si>
  <si>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</si>
  <si>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</si>
  <si>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</si>
  <si>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</si>
  <si>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</si>
  <si>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</si>
  <si>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</si>
  <si>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</si>
  <si>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</si>
  <si>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</si>
  <si>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</si>
  <si>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</si>
  <si>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</si>
  <si>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</si>
  <si>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</si>
  <si>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</si>
  <si>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</si>
  <si>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</si>
  <si>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</si>
  <si>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</si>
  <si>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</si>
  <si>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</si>
  <si>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</si>
  <si>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</si>
  <si>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</si>
  <si>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</si>
  <si>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</si>
  <si>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</si>
  <si>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</si>
  <si>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</si>
  <si>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</si>
  <si>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</si>
  <si>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</si>
  <si>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</si>
  <si>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</si>
  <si>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</si>
  <si>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</si>
  <si>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</si>
  <si>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</si>
  <si>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</si>
  <si>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</si>
  <si>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</si>
  <si>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</si>
  <si>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</si>
  <si>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</si>
  <si>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</si>
  <si>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</si>
  <si>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</si>
  <si>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</si>
  <si>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</si>
  <si>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</si>
  <si>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</si>
  <si>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</si>
  <si>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</si>
  <si>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</si>
  <si>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</si>
  <si>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</si>
  <si>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</si>
  <si>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</si>
  <si>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</si>
  <si>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</si>
  <si>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</si>
  <si>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</si>
  <si>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</si>
  <si>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</si>
  <si>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</si>
  <si>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</si>
  <si>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</si>
  <si>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</si>
  <si>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</si>
  <si>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</si>
  <si>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</si>
  <si>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</si>
  <si>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</si>
  <si>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</si>
  <si>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</si>
  <si>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</si>
  <si>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</si>
  <si>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</si>
  <si>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</si>
  <si>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</si>
  <si>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</si>
  <si>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</si>
  <si>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</si>
  <si>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</si>
  <si>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</si>
  <si>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</si>
  <si>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</si>
  <si>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</si>
  <si>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</si>
  <si>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</si>
  <si>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</si>
  <si>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</si>
  <si>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</si>
  <si>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</si>
  <si>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</si>
  <si>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</si>
  <si>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</si>
  <si>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</si>
  <si>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</si>
  <si>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</si>
  <si>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</si>
  <si>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</si>
  <si>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</si>
  <si>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</si>
  <si>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</si>
  <si>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</si>
  <si>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</si>
  <si>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</si>
  <si>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</si>
  <si>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</si>
  <si>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</si>
  <si>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</si>
  <si>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</si>
  <si>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</si>
  <si>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</si>
  <si>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</si>
  <si>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</si>
  <si>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</si>
  <si>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</si>
  <si>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</si>
  <si>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</si>
  <si>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</si>
  <si>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</si>
  <si>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</si>
  <si>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</si>
  <si>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</si>
  <si>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</si>
  <si>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</si>
  <si>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</si>
  <si>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</si>
  <si>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</si>
  <si>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</si>
  <si>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</si>
  <si>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</si>
  <si>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</si>
  <si>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</si>
  <si>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</si>
  <si>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</si>
  <si>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</si>
  <si>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</si>
  <si>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</si>
  <si>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</si>
  <si>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</si>
  <si>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</si>
  <si>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</si>
  <si>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</si>
  <si>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</si>
  <si>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</si>
  <si>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</si>
  <si>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</si>
  <si>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</si>
  <si>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</si>
  <si>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</si>
  <si>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</si>
  <si>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</si>
  <si>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</si>
  <si>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</si>
  <si>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</si>
  <si>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</si>
  <si>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</si>
  <si>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</si>
  <si>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</si>
  <si>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</si>
  <si>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</si>
  <si>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</si>
  <si>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</si>
  <si>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</si>
  <si>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</si>
  <si>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</si>
  <si>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</si>
  <si>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</si>
  <si>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</si>
  <si>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</si>
  <si>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</si>
  <si>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</si>
  <si>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</si>
  <si>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</si>
  <si>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</si>
  <si>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</si>
  <si>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</si>
  <si>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</si>
  <si>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</si>
  <si>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</si>
  <si>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</si>
  <si>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</si>
  <si>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</si>
  <si>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</si>
  <si>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</si>
  <si>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</si>
  <si>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</si>
  <si>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</si>
  <si>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</si>
  <si>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</si>
  <si>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</si>
  <si>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</si>
  <si>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</si>
  <si>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</si>
  <si>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</si>
  <si>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</si>
  <si>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</si>
  <si>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</si>
  <si>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</si>
  <si>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</si>
  <si>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</si>
  <si>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</si>
  <si>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</si>
  <si>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</si>
  <si>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</si>
  <si>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</si>
  <si>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</si>
  <si>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</si>
  <si>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</si>
  <si>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</si>
  <si>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</si>
  <si>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</si>
  <si>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</si>
  <si>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</si>
  <si>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</si>
  <si>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</si>
  <si>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</si>
  <si>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</si>
  <si>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</si>
  <si>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</si>
  <si>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</si>
  <si>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</si>
  <si>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</si>
  <si>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</si>
  <si>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</si>
  <si>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</si>
  <si>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</si>
  <si>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</si>
  <si>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</si>
  <si>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</si>
  <si>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</si>
  <si>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</si>
  <si>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</si>
  <si>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</si>
  <si>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</si>
  <si>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</si>
  <si>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</si>
  <si>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</si>
  <si>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</si>
  <si>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</si>
  <si>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</si>
  <si>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</si>
  <si>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</si>
  <si>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</si>
  <si>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</si>
  <si>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</si>
  <si>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</si>
  <si>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</si>
  <si>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</si>
  <si>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</si>
  <si>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</si>
  <si>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</si>
  <si>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</si>
  <si>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</si>
  <si>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</si>
  <si>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</si>
  <si>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</si>
  <si>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</si>
  <si>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</si>
  <si>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</si>
  <si>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</si>
  <si>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</si>
  <si>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</si>
  <si>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</si>
  <si>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</si>
  <si>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</si>
  <si>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</si>
  <si>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</si>
  <si>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</si>
  <si>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</si>
  <si>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</si>
  <si>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</si>
  <si>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</si>
  <si>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</si>
  <si>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</si>
  <si>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</si>
  <si>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</si>
  <si>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</si>
  <si>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</si>
  <si>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</si>
  <si>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</si>
  <si>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</si>
  <si>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</si>
  <si>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</si>
  <si>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</si>
  <si>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</si>
  <si>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</si>
  <si>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</si>
  <si>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</si>
  <si>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</si>
  <si>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</si>
  <si>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</si>
  <si>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</si>
  <si>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</si>
  <si>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</si>
  <si>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</si>
  <si>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</si>
  <si>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</si>
  <si>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</si>
  <si>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</si>
  <si>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</si>
  <si>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</si>
  <si>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</si>
  <si>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</si>
  <si>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</si>
  <si>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</si>
  <si>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</si>
  <si>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</si>
  <si>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</si>
  <si>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</si>
  <si>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</si>
  <si>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</si>
  <si>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</si>
  <si>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</si>
  <si>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</si>
  <si>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</si>
  <si>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</si>
  <si>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</si>
  <si>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</si>
  <si>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</si>
  <si>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</si>
  <si>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</si>
  <si>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</si>
  <si>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</si>
  <si>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</si>
  <si>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</si>
  <si>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</si>
  <si>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</si>
  <si>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</si>
  <si>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</si>
  <si>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</si>
  <si>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</si>
  <si>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</si>
  <si>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</si>
  <si>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</si>
  <si>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</si>
  <si>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</si>
  <si>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</si>
  <si>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</si>
  <si>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</si>
  <si>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</si>
  <si>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</si>
  <si>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</si>
  <si>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</si>
  <si>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</si>
  <si>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</si>
  <si>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</si>
  <si>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</si>
  <si>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</si>
  <si>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</si>
  <si>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</si>
  <si>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</si>
  <si>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</si>
  <si>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</si>
  <si>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</si>
  <si>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</si>
  <si>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</si>
  <si>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</si>
  <si>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</si>
  <si>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</si>
  <si>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</si>
  <si>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</si>
  <si>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</si>
  <si>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</si>
  <si>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</si>
  <si>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</si>
  <si>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</si>
  <si>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</si>
  <si>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</si>
  <si>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</si>
  <si>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</si>
  <si>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</si>
  <si>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</si>
  <si>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</si>
  <si>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</si>
  <si>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</si>
  <si>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</si>
  <si>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</si>
  <si>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</si>
  <si>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</si>
  <si>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</si>
  <si>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</si>
  <si>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</si>
  <si>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</si>
  <si>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</si>
  <si>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</si>
  <si>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</si>
  <si>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</si>
  <si>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</si>
  <si>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</si>
  <si>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</si>
  <si>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</si>
  <si>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</si>
  <si>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</si>
  <si>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</si>
  <si>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</si>
  <si>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</si>
  <si>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</si>
  <si>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</si>
  <si>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</si>
  <si>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</si>
  <si>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</si>
  <si>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</si>
  <si>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</si>
  <si>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</si>
  <si>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</si>
  <si>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</si>
  <si>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</si>
  <si>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</si>
  <si>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</si>
  <si>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</si>
  <si>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</si>
  <si>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</si>
  <si>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</si>
  <si>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</si>
  <si>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</si>
  <si>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</si>
  <si>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</si>
  <si>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</si>
  <si>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</si>
  <si>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</si>
  <si>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</si>
  <si>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</si>
  <si>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</si>
  <si>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</si>
  <si>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</si>
  <si>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</si>
  <si>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</si>
  <si>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</si>
  <si>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</si>
  <si>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</si>
  <si>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</si>
  <si>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</si>
  <si>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</si>
  <si>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</si>
  <si>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</si>
  <si>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</si>
  <si>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</si>
  <si>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</si>
  <si>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</si>
  <si>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</si>
  <si>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</si>
  <si>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</si>
  <si>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</si>
  <si>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</si>
  <si>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</si>
  <si>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</si>
  <si>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</si>
  <si>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</si>
  <si>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</si>
  <si>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</si>
  <si>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</si>
  <si>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</si>
  <si>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</si>
  <si>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</si>
  <si>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</si>
  <si>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</si>
  <si>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</si>
  <si>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</si>
  <si>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</si>
  <si>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</si>
  <si>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</si>
  <si>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</si>
  <si>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</si>
  <si>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</si>
  <si>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</si>
  <si>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</si>
  <si>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</si>
  <si>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</si>
  <si>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</si>
  <si>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</si>
  <si>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</si>
  <si>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</si>
  <si>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</si>
  <si>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</si>
  <si>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</si>
  <si>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</si>
  <si>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</si>
  <si>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</si>
  <si>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</si>
  <si>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</si>
  <si>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</si>
  <si>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</si>
  <si>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</si>
  <si>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</si>
  <si>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</si>
  <si>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</si>
  <si>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</si>
  <si>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</si>
  <si>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</si>
  <si>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</si>
  <si>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</si>
  <si>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</si>
  <si>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</si>
  <si>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</si>
  <si>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</si>
  <si>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</si>
  <si>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</si>
  <si>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</si>
  <si>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</si>
  <si>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</si>
  <si>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</si>
  <si>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</si>
  <si>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</si>
  <si>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</si>
  <si>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</si>
  <si>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</si>
  <si>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</si>
  <si>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</si>
  <si>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</si>
  <si>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</si>
  <si>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</si>
  <si>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</si>
  <si>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</si>
  <si>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</si>
  <si>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</si>
  <si>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</si>
  <si>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</si>
  <si>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</si>
  <si>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</si>
  <si>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</si>
  <si>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</si>
  <si>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</si>
  <si>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</si>
  <si>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</si>
  <si>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</si>
  <si>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</si>
  <si>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</si>
  <si>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</si>
  <si>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</si>
  <si>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</si>
  <si>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</si>
  <si>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</si>
  <si>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</si>
  <si>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</si>
  <si>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</si>
  <si>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</si>
  <si>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</si>
  <si>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</si>
  <si>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</si>
  <si>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</si>
  <si>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</si>
  <si>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</si>
  <si>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</si>
  <si>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</si>
  <si>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</si>
  <si>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</si>
  <si>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</si>
  <si>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</si>
  <si>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</si>
  <si>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</si>
  <si>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</si>
  <si>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</si>
  <si>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</si>
  <si>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</si>
  <si>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</si>
  <si>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</si>
  <si>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</si>
  <si>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</si>
  <si>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</si>
  <si>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</si>
  <si>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</si>
  <si>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</si>
  <si>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</si>
  <si>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</si>
  <si>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</si>
  <si>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</si>
  <si>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</si>
  <si>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</si>
  <si>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</si>
  <si>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</si>
  <si>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</si>
  <si>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</si>
  <si>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</si>
  <si>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</si>
  <si>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</si>
  <si>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</si>
  <si>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</si>
  <si>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</si>
  <si>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</si>
  <si>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</si>
  <si>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</si>
  <si>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</si>
  <si>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</si>
  <si>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</si>
  <si>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</si>
  <si>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</si>
  <si>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</si>
  <si>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</si>
  <si>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</si>
  <si>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</si>
  <si>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</si>
  <si>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</si>
  <si>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</si>
  <si>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</si>
  <si>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</si>
  <si>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</si>
  <si>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</si>
  <si>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</si>
  <si>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</si>
  <si>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</si>
  <si>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</si>
  <si>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</si>
  <si>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</si>
  <si>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</si>
  <si>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</si>
  <si>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</si>
  <si>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</si>
  <si>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</si>
  <si>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</si>
  <si>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</si>
  <si>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</si>
  <si>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</si>
  <si>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</si>
  <si>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</si>
  <si>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</si>
  <si>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</si>
  <si>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</si>
  <si>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</si>
  <si>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</si>
  <si>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</si>
  <si>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</si>
  <si>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</si>
  <si>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</si>
  <si>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</si>
  <si>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</si>
  <si>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</si>
  <si>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</si>
  <si>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</si>
  <si>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</si>
  <si>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</si>
  <si>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</si>
  <si>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</si>
  <si>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</si>
  <si>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</si>
  <si>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</si>
  <si>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</si>
  <si>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</si>
  <si>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</si>
  <si>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</si>
  <si>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</si>
  <si>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</si>
  <si>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</si>
  <si>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</si>
  <si>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</si>
  <si>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</si>
  <si>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</si>
  <si>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</si>
  <si>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</si>
  <si>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</si>
  <si>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</si>
  <si>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</si>
  <si>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</si>
  <si>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</si>
  <si>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</si>
  <si>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</si>
  <si>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</si>
  <si>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</si>
  <si>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</si>
  <si>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</si>
  <si>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</si>
  <si>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</si>
  <si>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</si>
  <si>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</si>
  <si>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</si>
  <si>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</si>
  <si>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</si>
  <si>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</si>
  <si>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</si>
  <si>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</si>
  <si>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</si>
  <si>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</si>
  <si>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</si>
  <si>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</si>
  <si>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</si>
  <si>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</si>
  <si>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</si>
  <si>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</si>
  <si>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</si>
  <si>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</si>
  <si>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</si>
  <si>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</si>
  <si>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</si>
  <si>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</si>
  <si>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</si>
  <si>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</si>
  <si>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</si>
  <si>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</si>
  <si>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</si>
  <si>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</si>
  <si>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</si>
  <si>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</si>
  <si>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</si>
  <si>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</si>
  <si>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</si>
  <si>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</si>
  <si>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</si>
  <si>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</si>
  <si>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</si>
  <si>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</si>
  <si>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</si>
  <si>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</si>
  <si>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</si>
  <si>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</si>
  <si>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</si>
  <si>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</si>
  <si>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</si>
  <si>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</si>
  <si>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</si>
  <si>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</si>
  <si>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</si>
  <si>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</si>
  <si>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</si>
  <si>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</si>
  <si>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</si>
  <si>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</si>
  <si>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</si>
  <si>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</si>
  <si>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</si>
  <si>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</si>
  <si>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</si>
  <si>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</si>
  <si>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</si>
  <si>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</si>
  <si>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</si>
  <si>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</si>
  <si>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</si>
  <si>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</si>
  <si>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</si>
  <si>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</si>
  <si>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</si>
  <si>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</si>
  <si>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</si>
  <si>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</si>
  <si>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</si>
  <si>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</si>
  <si>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</si>
  <si>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</si>
  <si>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</si>
  <si>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</si>
  <si>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</si>
  <si>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</si>
  <si>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</si>
  <si>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</si>
  <si>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</si>
  <si>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</si>
  <si>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</si>
  <si>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</si>
  <si>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</si>
  <si>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</si>
  <si>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</si>
  <si>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</si>
  <si>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</si>
  <si>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</si>
  <si>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</si>
  <si>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</si>
  <si>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</si>
  <si>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</si>
  <si>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</si>
  <si>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</si>
  <si>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</si>
  <si>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</si>
  <si>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</si>
  <si>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</si>
  <si>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</si>
  <si>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</si>
  <si>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</si>
  <si>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</si>
  <si>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</si>
  <si>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</si>
  <si>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</si>
  <si>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</si>
  <si>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</si>
  <si>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</si>
  <si>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</si>
  <si>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</si>
  <si>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</si>
  <si>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</si>
  <si>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</si>
  <si>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</si>
  <si>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</si>
  <si>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</si>
  <si>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</si>
  <si>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</si>
  <si>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</si>
  <si>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</si>
  <si>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</si>
  <si>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</si>
  <si>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</si>
  <si>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</si>
  <si>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</si>
  <si>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</si>
  <si>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</si>
  <si>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</si>
  <si>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</si>
  <si>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</si>
  <si>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</si>
  <si>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</si>
  <si>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</si>
  <si>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</si>
  <si>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</si>
  <si>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</si>
  <si>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</si>
  <si>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</si>
  <si>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</si>
  <si>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</si>
  <si>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</si>
  <si>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</si>
  <si>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</si>
  <si>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</si>
  <si>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</si>
  <si>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</si>
  <si>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</si>
  <si>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</si>
  <si>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</si>
  <si>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</si>
  <si>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</si>
  <si>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</si>
  <si>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</si>
  <si>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</si>
  <si>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</si>
  <si>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</si>
  <si>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</si>
  <si>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</si>
  <si>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</si>
  <si>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</si>
  <si>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</si>
  <si>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</si>
  <si>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</si>
  <si>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</si>
  <si>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</si>
  <si>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</si>
  <si>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</si>
  <si>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</si>
  <si>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</si>
  <si>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</si>
  <si>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</si>
  <si>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</si>
  <si>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</si>
  <si>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</si>
  <si>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</si>
  <si>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</si>
  <si>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</si>
  <si>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</si>
  <si>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</si>
  <si>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</si>
  <si>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</si>
  <si>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</si>
  <si>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</si>
  <si>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</si>
  <si>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</si>
  <si>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</si>
  <si>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</si>
  <si>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</si>
  <si>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</si>
  <si>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</si>
  <si>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</si>
  <si>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</si>
  <si>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</si>
  <si>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</si>
  <si>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</si>
  <si>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</si>
  <si>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</si>
  <si>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</si>
  <si>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</si>
  <si>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</si>
  <si>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</si>
  <si>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</si>
  <si>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</si>
  <si>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</si>
  <si>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</si>
  <si>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</si>
  <si>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</si>
  <si>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</si>
  <si>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</si>
  <si>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</si>
  <si>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</si>
  <si>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</si>
  <si>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</si>
  <si>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</si>
  <si>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</si>
  <si>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</si>
  <si>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</si>
  <si>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</si>
  <si>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</si>
  <si>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</si>
  <si>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</si>
  <si>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</si>
  <si>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</si>
  <si>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</si>
  <si>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</si>
  <si>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</si>
  <si>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</si>
  <si>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</si>
  <si>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</si>
  <si>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</si>
  <si>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</si>
  <si>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</si>
  <si>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</si>
  <si>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</si>
  <si>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</si>
  <si>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</si>
  <si>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</si>
  <si>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</si>
  <si>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</si>
  <si>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</si>
  <si>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</si>
  <si>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</si>
  <si>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</si>
  <si>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</si>
  <si>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</si>
  <si>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</si>
  <si>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</si>
  <si>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</si>
  <si>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</si>
  <si>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</si>
  <si>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</si>
  <si>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</si>
  <si>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</si>
  <si>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</si>
  <si>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</si>
  <si>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</si>
  <si>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</si>
  <si>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</si>
  <si>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</si>
  <si>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</si>
  <si>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</si>
  <si>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</si>
  <si>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</si>
  <si>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</si>
  <si>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</si>
  <si>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</si>
  <si>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</si>
  <si>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</si>
  <si>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</si>
  <si>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</si>
  <si>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</si>
  <si>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</si>
  <si>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</si>
  <si>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</si>
  <si>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</si>
  <si>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</si>
  <si>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</si>
  <si>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</si>
  <si>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</si>
  <si>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</si>
  <si>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</si>
  <si>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</si>
  <si>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</si>
  <si>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</si>
  <si>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</si>
  <si>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</si>
  <si>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</si>
  <si>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</si>
  <si>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</si>
  <si>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</si>
  <si>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</si>
  <si>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</si>
  <si>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</si>
  <si>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</si>
  <si>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</si>
  <si>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</si>
  <si>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</si>
  <si>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</si>
  <si>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</si>
  <si>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</si>
  <si>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</si>
  <si>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</si>
  <si>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</si>
  <si>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</si>
  <si>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</si>
  <si>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</si>
  <si>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</si>
  <si>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</si>
  <si>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</si>
  <si>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</si>
  <si>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</si>
  <si>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</si>
  <si>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</si>
  <si>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</si>
  <si>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</si>
  <si>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</si>
  <si>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</si>
  <si>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</si>
  <si>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</si>
  <si>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</si>
  <si>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</si>
  <si>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</si>
  <si>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</si>
  <si>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</si>
  <si>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</si>
  <si>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</si>
  <si>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</si>
  <si>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</si>
  <si>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</si>
  <si>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</si>
  <si>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</si>
  <si>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</si>
  <si>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</si>
  <si>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</si>
  <si>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</si>
  <si>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</si>
  <si>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</si>
  <si>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</si>
  <si>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</si>
  <si>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</si>
  <si>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</si>
  <si>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</si>
  <si>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</si>
  <si>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</si>
  <si>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</si>
  <si>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</si>
  <si>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</si>
  <si>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</si>
  <si>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</si>
  <si>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</si>
  <si>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</si>
  <si>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</si>
  <si>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</si>
  <si>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</si>
  <si>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</si>
  <si>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</si>
  <si>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</si>
  <si>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</si>
  <si>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</si>
  <si>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</si>
  <si>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</si>
  <si>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</si>
  <si>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</si>
  <si>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</si>
  <si>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</si>
  <si>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</si>
  <si>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</si>
  <si>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</si>
  <si>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</si>
  <si>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</si>
  <si>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</si>
  <si>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</si>
  <si>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</si>
  <si>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</si>
  <si>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</si>
  <si>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</si>
  <si>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</si>
  <si>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</si>
  <si>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</si>
  <si>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</si>
  <si>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</si>
  <si>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</si>
  <si>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</si>
  <si>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</si>
  <si>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</si>
  <si>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</si>
  <si>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</si>
  <si>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</si>
  <si>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</si>
  <si>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</si>
  <si>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</si>
  <si>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</si>
  <si>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</si>
  <si>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</si>
  <si>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</si>
  <si>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</si>
  <si>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</si>
  <si>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</si>
  <si>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</si>
  <si>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</si>
  <si>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</si>
  <si>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</si>
  <si>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</si>
  <si>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</si>
  <si>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</si>
  <si>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</si>
  <si>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</si>
  <si>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</si>
  <si>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</si>
  <si>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</si>
  <si>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</si>
  <si>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</si>
  <si>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</si>
  <si>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</si>
  <si>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</si>
  <si>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</si>
  <si>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</si>
  <si>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</si>
  <si>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</si>
  <si>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</si>
  <si>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</si>
  <si>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</si>
  <si>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</si>
  <si>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</si>
  <si>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</si>
  <si>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</si>
  <si>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</si>
  <si>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</si>
  <si>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</si>
  <si>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</si>
  <si>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</si>
  <si>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</si>
  <si>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</si>
  <si>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</si>
  <si>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</si>
  <si>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</si>
  <si>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</si>
  <si>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</si>
  <si>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</si>
  <si>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</si>
  <si>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</si>
  <si>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</si>
  <si>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</si>
  <si>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</si>
  <si>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</si>
  <si>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</si>
  <si>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</si>
  <si>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</si>
  <si>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</si>
  <si>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</si>
  <si>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</si>
  <si>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</si>
  <si>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</si>
  <si>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</si>
  <si>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</si>
  <si>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</si>
  <si>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</si>
  <si>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</si>
  <si>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</si>
  <si>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</si>
  <si>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</si>
  <si>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</si>
  <si>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</si>
  <si>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</si>
  <si>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</si>
  <si>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</si>
  <si>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</si>
  <si>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</si>
  <si>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</si>
  <si>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</si>
  <si>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</si>
  <si>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</si>
  <si>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</si>
  <si>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</si>
  <si>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</si>
  <si>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</si>
  <si>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</si>
  <si>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</si>
  <si>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</si>
  <si>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</si>
  <si>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</si>
  <si>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</si>
  <si>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</si>
  <si>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</si>
  <si>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</si>
  <si>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</si>
  <si>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</si>
  <si>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</si>
  <si>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</si>
  <si>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</si>
  <si>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</si>
  <si>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</si>
  <si>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</si>
  <si>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</si>
  <si>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</si>
  <si>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</si>
  <si>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</si>
  <si>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</si>
  <si>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</si>
  <si>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</si>
  <si>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</si>
  <si>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</si>
  <si>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</si>
  <si>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</si>
  <si>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</si>
  <si>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</si>
  <si>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</si>
  <si>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</si>
  <si>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</si>
  <si>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</si>
  <si>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</si>
  <si>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</si>
  <si>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</si>
  <si>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</si>
  <si>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</si>
  <si>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</si>
  <si>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</si>
  <si>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</si>
  <si>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</si>
  <si>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</si>
  <si>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</si>
  <si>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</si>
  <si>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</si>
  <si>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</si>
  <si>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</si>
  <si>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</si>
  <si>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</si>
  <si>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</si>
  <si>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</si>
  <si>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</si>
  <si>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</si>
  <si>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</si>
  <si>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</si>
  <si>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</si>
  <si>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</si>
  <si>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</si>
  <si>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</si>
  <si>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</si>
  <si>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</si>
  <si>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</si>
  <si>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</si>
  <si>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</si>
  <si>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</si>
  <si>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</si>
  <si>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</si>
  <si>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</si>
  <si>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</si>
  <si>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</si>
  <si>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</si>
  <si>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</si>
  <si>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</si>
  <si>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</si>
  <si>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</si>
  <si>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</si>
  <si>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</si>
  <si>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</si>
  <si>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</si>
  <si>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</si>
  <si>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</si>
  <si>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</si>
  <si>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</si>
  <si>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</si>
  <si>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</si>
  <si>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</si>
  <si>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</si>
  <si>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</si>
  <si>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</si>
  <si>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</si>
  <si>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</si>
  <si>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</si>
  <si>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</si>
  <si>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</si>
  <si>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</si>
  <si>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</si>
  <si>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</si>
  <si>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</si>
  <si>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</si>
  <si>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</si>
  <si>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</si>
  <si>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</si>
  <si>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</si>
  <si>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</si>
  <si>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</si>
  <si>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</si>
  <si>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</si>
  <si>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</si>
  <si>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</si>
  <si>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</si>
  <si>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</si>
  <si>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</si>
  <si>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</si>
  <si>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</si>
  <si>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</si>
  <si>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</si>
  <si>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</si>
  <si>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</si>
  <si>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</si>
  <si>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</si>
  <si>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</si>
  <si>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</si>
  <si>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</si>
  <si>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</si>
  <si>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</si>
  <si>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</si>
  <si>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</si>
  <si>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</si>
  <si>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</si>
  <si>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</si>
  <si>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</si>
  <si>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</si>
  <si>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</si>
  <si>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</si>
  <si>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</si>
  <si>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</si>
  <si>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</si>
  <si>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</si>
  <si>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</si>
  <si>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</si>
  <si>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</si>
  <si>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</si>
  <si>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</si>
  <si>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</si>
  <si>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</si>
  <si>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</si>
  <si>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</si>
  <si>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</si>
  <si>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</si>
  <si>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</si>
  <si>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</si>
  <si>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</si>
  <si>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</si>
  <si>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</si>
  <si>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</si>
  <si>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</si>
  <si>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</si>
  <si>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</si>
  <si>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</si>
  <si>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</si>
  <si>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</si>
  <si>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</si>
  <si>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</si>
  <si>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</si>
  <si>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</si>
  <si>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</si>
  <si>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</si>
  <si>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</si>
  <si>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</si>
  <si>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</si>
  <si>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</si>
  <si>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</si>
  <si>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</si>
  <si>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</si>
  <si>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</si>
  <si>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</si>
  <si>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</si>
  <si>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</si>
  <si>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</si>
  <si>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</si>
  <si>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</si>
  <si>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</si>
  <si>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</si>
  <si>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</si>
  <si>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</si>
  <si>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</si>
  <si>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</si>
  <si>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</si>
  <si>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</si>
  <si>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</si>
  <si>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</si>
  <si>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</si>
  <si>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</si>
  <si>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</si>
  <si>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</si>
  <si>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</si>
  <si>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</si>
  <si>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</si>
  <si>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</si>
  <si>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</si>
  <si>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</si>
  <si>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</si>
  <si>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</si>
  <si>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</si>
  <si>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</si>
  <si>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</si>
  <si>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</si>
  <si>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</si>
  <si>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</si>
  <si>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</si>
  <si>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</si>
  <si>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</si>
  <si>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</si>
  <si>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</si>
  <si>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</si>
  <si>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</si>
  <si>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</si>
  <si>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</si>
  <si>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</si>
  <si>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</si>
  <si>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</si>
  <si>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</si>
  <si>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</si>
  <si>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</si>
  <si>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</si>
  <si>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</si>
  <si>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</si>
  <si>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</si>
  <si>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</si>
  <si>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</si>
  <si>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</si>
  <si>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</si>
  <si>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</si>
  <si>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</si>
  <si>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</si>
  <si>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</si>
  <si>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</si>
  <si>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</si>
  <si>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</si>
  <si>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</si>
  <si>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</si>
  <si>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</si>
  <si>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</si>
  <si>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</si>
  <si>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</si>
  <si>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</si>
  <si>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</si>
  <si>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</si>
  <si>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</si>
  <si>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</si>
  <si>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</si>
  <si>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</si>
  <si>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</si>
  <si>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</si>
  <si>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</si>
  <si>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</si>
  <si>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</si>
  <si>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</si>
  <si>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</si>
  <si>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</si>
  <si>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</si>
  <si>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</si>
  <si>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</si>
  <si>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</si>
  <si>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</si>
  <si>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</si>
  <si>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</si>
  <si>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</si>
  <si>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</si>
  <si>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</si>
  <si>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</si>
  <si>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</si>
  <si>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</si>
  <si>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</si>
  <si>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</si>
  <si>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</si>
  <si>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</si>
  <si>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</si>
  <si>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</si>
  <si>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</si>
  <si>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</si>
  <si>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</si>
  <si>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</si>
  <si>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</si>
  <si>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</si>
  <si>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</si>
  <si>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</si>
  <si>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</si>
  <si>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</si>
  <si>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</si>
  <si>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</si>
  <si>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</si>
  <si>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</si>
  <si>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</si>
  <si>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</si>
  <si>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</si>
  <si>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</si>
  <si>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</si>
  <si>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</si>
  <si>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</si>
  <si>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</si>
  <si>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</si>
  <si>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</si>
  <si>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</si>
  <si>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</si>
  <si>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</si>
  <si>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</si>
  <si>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</si>
  <si>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</si>
  <si>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</si>
  <si>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</si>
  <si>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</si>
  <si>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</si>
  <si>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</si>
  <si>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</si>
  <si>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</si>
  <si>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</si>
  <si>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</si>
  <si>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</si>
  <si>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</si>
  <si>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</si>
  <si>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</si>
  <si>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</si>
  <si>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</si>
  <si>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</si>
  <si>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</si>
  <si>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</si>
  <si>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</si>
  <si>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</si>
  <si>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</si>
  <si>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</si>
  <si>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</si>
  <si>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</si>
  <si>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</si>
  <si>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</si>
  <si>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</si>
  <si>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</si>
  <si>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</si>
  <si>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</si>
  <si>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</si>
  <si>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</si>
  <si>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</si>
  <si>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</si>
  <si>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</si>
  <si>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</si>
  <si>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</si>
  <si>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</si>
  <si>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</si>
  <si>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</si>
  <si>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</si>
  <si>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</si>
  <si>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</si>
  <si>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</si>
  <si>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</si>
  <si>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</si>
  <si>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</si>
  <si>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</si>
  <si>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</si>
  <si>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</si>
  <si>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</si>
  <si>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</si>
  <si>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</si>
  <si>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</si>
  <si>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</si>
  <si>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</si>
  <si>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</si>
  <si>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</si>
  <si>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</si>
  <si>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</si>
  <si>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</si>
  <si>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</si>
  <si>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</si>
  <si>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</si>
  <si>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</si>
  <si>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</si>
  <si>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</si>
  <si>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</si>
  <si>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</si>
  <si>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</si>
  <si>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</si>
  <si>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</si>
  <si>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</si>
  <si>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</si>
  <si>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</si>
  <si>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</si>
  <si>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</si>
  <si>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</si>
  <si>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</si>
  <si>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</si>
  <si>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</si>
  <si>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</si>
  <si>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</si>
  <si>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</si>
  <si>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</si>
  <si>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</si>
  <si>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</si>
  <si>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</si>
  <si>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</si>
  <si>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</si>
  <si>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</si>
  <si>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</si>
  <si>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</si>
  <si>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</si>
  <si>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</si>
  <si>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</si>
  <si>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</si>
  <si>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</si>
  <si>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</si>
  <si>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</si>
  <si>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</si>
  <si>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</si>
  <si>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</si>
  <si>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</si>
  <si>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</si>
  <si>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</si>
  <si>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</si>
  <si>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</si>
  <si>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</si>
  <si>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</si>
  <si>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</si>
  <si>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</si>
  <si>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</si>
  <si>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</si>
  <si>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</si>
  <si>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</si>
  <si>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</si>
  <si>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</si>
  <si>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</si>
  <si>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</si>
  <si>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</si>
  <si>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</si>
  <si>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</si>
  <si>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</si>
  <si>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</si>
  <si>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</si>
  <si>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</si>
  <si>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</si>
  <si>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</si>
  <si>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</si>
  <si>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</si>
  <si>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</si>
  <si>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</si>
  <si>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</si>
  <si>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</si>
  <si>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</si>
  <si>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</si>
  <si>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</si>
  <si>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</si>
  <si>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</si>
  <si>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</si>
  <si>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</si>
  <si>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</si>
  <si>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</si>
  <si>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</si>
  <si>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</si>
  <si>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</si>
  <si>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</si>
  <si>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</si>
  <si>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</si>
  <si>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</si>
  <si>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</si>
  <si>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</si>
  <si>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</si>
  <si>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</si>
  <si>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</si>
  <si>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</si>
  <si>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</si>
  <si>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</si>
  <si>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</si>
  <si>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</si>
  <si>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</si>
  <si>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</si>
  <si>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</si>
  <si>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</si>
  <si>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</si>
  <si>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</si>
  <si>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</si>
  <si>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</si>
  <si>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</si>
  <si>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</si>
  <si>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</si>
  <si>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</si>
  <si>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</si>
  <si>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</si>
  <si>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</si>
  <si>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</si>
  <si>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</si>
  <si>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</si>
  <si>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</si>
  <si>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</si>
  <si>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</si>
  <si>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</si>
  <si>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</si>
  <si>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</si>
  <si>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</si>
  <si>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</si>
  <si>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</si>
  <si>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</si>
  <si>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</si>
  <si>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</si>
  <si>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</si>
  <si>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</si>
  <si>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</si>
  <si>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</si>
  <si>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</si>
  <si>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</si>
  <si>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</si>
  <si>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</si>
  <si>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</si>
  <si>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</si>
  <si>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</si>
  <si>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</si>
  <si>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</si>
  <si>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</si>
  <si>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</si>
  <si>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</si>
  <si>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</si>
  <si>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</si>
  <si>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</si>
  <si>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</si>
  <si>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</si>
  <si>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</si>
  <si>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</si>
  <si>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</si>
  <si>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</si>
  <si>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</si>
  <si>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</si>
  <si>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</si>
  <si>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</si>
  <si>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</si>
  <si>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</si>
  <si>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</si>
  <si>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</si>
  <si>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</si>
  <si>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</si>
  <si>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</si>
  <si>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</si>
  <si>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</si>
  <si>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</si>
  <si>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</si>
  <si>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</si>
  <si>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</si>
  <si>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</si>
  <si>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</si>
  <si>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</si>
  <si>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</si>
  <si>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</si>
  <si>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</si>
  <si>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</si>
  <si>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</si>
  <si>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</si>
  <si>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</si>
  <si>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</si>
  <si>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</si>
  <si>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</si>
  <si>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</si>
  <si>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</si>
  <si>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</si>
  <si>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</si>
  <si>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</si>
  <si>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</si>
  <si>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</si>
  <si>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</si>
  <si>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</si>
  <si>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</si>
  <si>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</si>
  <si>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</si>
  <si>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</si>
  <si>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</si>
  <si>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</si>
  <si>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</si>
  <si>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</si>
  <si>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</si>
  <si>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</si>
  <si>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</si>
  <si>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</si>
  <si>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</si>
  <si>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</si>
  <si>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</si>
  <si>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</si>
  <si>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</si>
  <si>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</si>
  <si>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</si>
  <si>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</si>
  <si>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</si>
  <si>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</si>
  <si>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</si>
  <si>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</si>
  <si>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</si>
  <si>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</si>
  <si>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</si>
  <si>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</si>
  <si>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</si>
  <si>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</si>
  <si>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</si>
  <si>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</si>
  <si>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</si>
  <si>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</si>
  <si>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</si>
  <si>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</si>
  <si>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</si>
  <si>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</si>
  <si>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</si>
  <si>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</si>
  <si>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</si>
  <si>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</si>
  <si>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</si>
  <si>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</si>
  <si>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</si>
  <si>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</si>
  <si>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</si>
  <si>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</si>
  <si>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</si>
  <si>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</si>
  <si>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</si>
  <si>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</si>
  <si>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</si>
  <si>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</si>
  <si>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</si>
  <si>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</si>
  <si>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</si>
  <si>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</si>
  <si>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</si>
  <si>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</si>
  <si>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</si>
  <si>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</si>
  <si>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</si>
  <si>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</si>
  <si>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</si>
  <si>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</si>
  <si>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</si>
  <si>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</si>
  <si>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</si>
  <si>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</si>
  <si>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</si>
  <si>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</si>
  <si>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</si>
  <si>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</si>
  <si>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</si>
  <si>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</si>
  <si>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</si>
  <si>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</si>
  <si>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</si>
  <si>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</si>
  <si>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</si>
  <si>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</si>
  <si>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</si>
  <si>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</si>
  <si>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</si>
  <si>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</si>
  <si>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</si>
  <si>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</si>
  <si>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</si>
  <si>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</si>
  <si>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</si>
  <si>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</si>
  <si>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</si>
  <si>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</si>
  <si>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</si>
  <si>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</si>
  <si>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</si>
  <si>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</si>
  <si>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</si>
  <si>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</si>
  <si>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</si>
  <si>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</si>
  <si>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</si>
  <si>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</si>
  <si>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</si>
  <si>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</si>
  <si>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</si>
  <si>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</si>
  <si>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</si>
  <si>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</si>
  <si>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</si>
  <si>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</si>
  <si>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</si>
  <si>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</si>
  <si>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</si>
  <si>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</si>
  <si>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</si>
  <si>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</si>
  <si>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</si>
  <si>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</si>
  <si>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</si>
  <si>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</si>
  <si>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</si>
  <si>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</si>
  <si>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</si>
  <si>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</si>
  <si>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</si>
  <si>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</si>
  <si>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</si>
  <si>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</si>
  <si>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</si>
  <si>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</si>
  <si>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</si>
  <si>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</si>
  <si>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</si>
  <si>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</si>
  <si>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</si>
  <si>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</si>
  <si>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</si>
  <si>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</si>
  <si>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</si>
  <si>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</si>
  <si>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</si>
  <si>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</si>
  <si>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</si>
  <si>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</si>
  <si>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</si>
  <si>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</si>
  <si>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</si>
  <si>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</si>
  <si>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</si>
  <si>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</si>
  <si>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</si>
  <si>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</si>
  <si>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</si>
  <si>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</si>
  <si>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</si>
  <si>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</si>
  <si>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</si>
  <si>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</si>
  <si>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</si>
  <si>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</si>
  <si>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</si>
  <si>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</si>
  <si>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</si>
  <si>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</si>
  <si>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</si>
  <si>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</si>
  <si>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</si>
  <si>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</si>
  <si>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</si>
  <si>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</si>
  <si>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</si>
  <si>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</si>
  <si>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</si>
  <si>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</si>
  <si>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</si>
  <si>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</si>
  <si>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</si>
  <si>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</si>
  <si>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</si>
  <si>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</si>
  <si>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</si>
  <si>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</si>
  <si>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</si>
  <si>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</si>
  <si>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</si>
  <si>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</si>
  <si>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</si>
  <si>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</si>
  <si>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</si>
  <si>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</si>
  <si>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</si>
  <si>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</si>
  <si>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</si>
  <si>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</si>
  <si>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</si>
  <si>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</si>
  <si>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</si>
  <si>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</si>
  <si>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</si>
  <si>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</si>
  <si>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</si>
  <si>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</si>
  <si>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</si>
  <si>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</si>
  <si>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</si>
  <si>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</si>
  <si>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</si>
  <si>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</si>
  <si>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</si>
  <si>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</si>
  <si>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</si>
  <si>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</si>
  <si>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</si>
  <si>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</si>
  <si>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</si>
  <si>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</si>
  <si>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</si>
  <si>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</si>
  <si>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</si>
  <si>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</si>
  <si>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</si>
  <si>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</si>
  <si>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</si>
  <si>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</si>
  <si>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</si>
  <si>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</si>
  <si>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</si>
  <si>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</si>
  <si>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</si>
  <si>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</si>
  <si>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</si>
  <si>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</si>
  <si>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</si>
  <si>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</si>
  <si>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</si>
  <si>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</si>
  <si>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</si>
  <si>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</si>
  <si>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</si>
  <si>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</si>
  <si>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</si>
  <si>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</si>
  <si>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</si>
  <si>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</si>
  <si>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</si>
  <si>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</si>
  <si>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</si>
  <si>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</si>
  <si>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</si>
  <si>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</si>
  <si>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</si>
  <si>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</si>
  <si>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</si>
  <si>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</si>
  <si>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</si>
  <si>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</si>
  <si>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</si>
  <si>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</si>
  <si>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</si>
  <si>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</si>
  <si>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</si>
  <si>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</si>
  <si>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</si>
  <si>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</si>
  <si>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</si>
  <si>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</si>
  <si>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</si>
  <si>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</si>
  <si>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</si>
  <si>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</si>
  <si>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</si>
  <si>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</si>
  <si>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</si>
  <si>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</si>
  <si>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</si>
  <si>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</si>
  <si>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</si>
  <si>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</si>
  <si>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</si>
  <si>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</si>
  <si>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</si>
  <si>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</si>
  <si>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</si>
  <si>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</si>
  <si>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</si>
  <si>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</si>
  <si>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</si>
  <si>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</si>
  <si>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</si>
  <si>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</si>
  <si>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</si>
  <si>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</si>
  <si>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</si>
  <si>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</si>
  <si>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</si>
  <si>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</si>
  <si>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</si>
  <si>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</si>
  <si>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</si>
  <si>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</si>
  <si>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</si>
  <si>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</si>
  <si>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</si>
  <si>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</si>
  <si>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</si>
  <si>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</si>
  <si>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</si>
  <si>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</si>
  <si>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</si>
  <si>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</si>
  <si>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</si>
  <si>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</si>
  <si>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</si>
  <si>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</si>
  <si>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</si>
  <si>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</si>
  <si>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</si>
  <si>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</si>
  <si>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</si>
  <si>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</si>
  <si>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</si>
  <si>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</si>
  <si>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</si>
  <si>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</si>
  <si>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</si>
  <si>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</si>
  <si>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</si>
  <si>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</si>
  <si>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</si>
  <si>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</si>
  <si>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</si>
  <si>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</si>
  <si>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</si>
  <si>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</si>
  <si>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</si>
  <si>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</si>
  <si>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</si>
  <si>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</si>
  <si>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</si>
  <si>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</si>
  <si>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</si>
  <si>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</si>
  <si>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</si>
  <si>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</si>
  <si>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</si>
  <si>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</si>
  <si>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</si>
  <si>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</si>
  <si>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</si>
  <si>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</si>
  <si>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</si>
  <si>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</si>
  <si>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</si>
  <si>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</si>
  <si>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</si>
  <si>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</si>
  <si>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</si>
  <si>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</si>
  <si>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</si>
  <si>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</si>
  <si>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</si>
  <si>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</si>
  <si>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</si>
  <si>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</si>
  <si>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</si>
  <si>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</si>
  <si>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</si>
  <si>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</si>
  <si>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</si>
  <si>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</si>
  <si>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</si>
  <si>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</si>
  <si>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</si>
  <si>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</si>
  <si>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</si>
  <si>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</si>
  <si>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</si>
  <si>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</si>
  <si>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</si>
  <si>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</si>
  <si>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</si>
  <si>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</si>
  <si>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</si>
  <si>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</si>
  <si>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</si>
  <si>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</si>
  <si>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</si>
  <si>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</si>
  <si>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</si>
  <si>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</si>
  <si>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</si>
  <si>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</si>
  <si>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</si>
  <si>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</si>
  <si>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</si>
  <si>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</si>
  <si>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</si>
  <si>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</si>
  <si>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</si>
  <si>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</si>
  <si>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</si>
  <si>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</si>
  <si>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</si>
  <si>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</si>
  <si>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</si>
  <si>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</si>
  <si>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</si>
  <si>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</si>
  <si>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</si>
  <si>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</si>
  <si>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</si>
  <si>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</si>
  <si>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</si>
  <si>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</si>
  <si>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</si>
  <si>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</si>
  <si>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</si>
  <si>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</si>
  <si>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</si>
  <si>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</si>
  <si>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</si>
  <si>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</si>
  <si>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</si>
  <si>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</si>
  <si>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</si>
  <si>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</si>
  <si>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</si>
  <si>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</si>
  <si>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</si>
  <si>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</si>
  <si>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</si>
  <si>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</si>
  <si>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</si>
  <si>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</si>
  <si>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</si>
  <si>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</si>
  <si>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</si>
  <si>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</si>
  <si>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</si>
  <si>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</si>
  <si>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</si>
  <si>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</si>
  <si>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</si>
  <si>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</si>
  <si>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</si>
  <si>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</si>
  <si>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</si>
  <si>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</si>
  <si>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</si>
  <si>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</si>
  <si>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</si>
  <si>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</si>
  <si>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</si>
  <si>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</si>
  <si>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</si>
  <si>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</si>
  <si>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</si>
  <si>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</si>
  <si>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</si>
  <si>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</si>
  <si>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</si>
  <si>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</si>
  <si>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</si>
  <si>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</si>
  <si>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</si>
  <si>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</si>
  <si>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</si>
  <si>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</si>
  <si>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</si>
  <si>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</si>
  <si>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</si>
  <si>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</si>
  <si>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</si>
  <si>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</si>
  <si>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</si>
  <si>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</si>
  <si>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</si>
  <si>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</si>
  <si>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</si>
  <si>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</si>
  <si>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</si>
  <si>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</si>
  <si>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</si>
  <si>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</si>
  <si>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</si>
  <si>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</si>
  <si>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</si>
  <si>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</si>
  <si>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</si>
  <si>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</si>
  <si>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</si>
  <si>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</si>
  <si>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</si>
  <si>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</si>
  <si>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</si>
  <si>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</si>
  <si>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</si>
  <si>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</si>
  <si>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</si>
  <si>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</si>
  <si>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</si>
  <si>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</si>
  <si>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</si>
  <si>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</si>
  <si>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</si>
  <si>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</si>
  <si>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</si>
  <si>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</si>
  <si>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</si>
  <si>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</si>
  <si>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</si>
  <si>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</si>
  <si>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</si>
  <si>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</si>
  <si>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</si>
  <si>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</si>
  <si>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</si>
  <si>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</si>
  <si>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</si>
  <si>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</si>
  <si>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</si>
  <si>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</si>
  <si>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</si>
  <si>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</si>
  <si>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</si>
  <si>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</si>
  <si>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</si>
  <si>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</si>
  <si>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</si>
  <si>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</si>
  <si>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</si>
  <si>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</si>
  <si>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</si>
  <si>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</si>
  <si>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</si>
  <si>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</si>
  <si>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</si>
  <si>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</si>
  <si>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</si>
  <si>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</si>
  <si>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</si>
  <si>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</si>
  <si>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</si>
  <si>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</si>
  <si>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</si>
  <si>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</si>
  <si>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</si>
  <si>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</si>
  <si>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</si>
  <si>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</si>
  <si>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</si>
  <si>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</si>
  <si>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</si>
  <si>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</si>
  <si>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</si>
  <si>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</si>
  <si>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</si>
  <si>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</si>
  <si>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</si>
  <si>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</si>
  <si>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</si>
  <si>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</si>
  <si>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</si>
  <si>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</si>
  <si>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</si>
  <si>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</si>
  <si>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</si>
  <si>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</si>
  <si>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</si>
  <si>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</si>
  <si>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</si>
  <si>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</si>
  <si>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</si>
  <si>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</si>
  <si>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</si>
  <si>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</si>
  <si>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</si>
  <si>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</si>
  <si>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</si>
  <si>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</si>
  <si>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</si>
  <si>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</si>
  <si>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</si>
  <si>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</si>
  <si>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</si>
  <si>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</si>
  <si>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</si>
  <si>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</si>
  <si>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</si>
  <si>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</si>
  <si>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</si>
  <si>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</si>
  <si>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</si>
  <si>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</si>
  <si>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</si>
  <si>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</si>
  <si>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</si>
  <si>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</si>
  <si>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</si>
  <si>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</si>
  <si>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</si>
  <si>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</si>
  <si>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</si>
  <si>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</si>
  <si>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</si>
  <si>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</si>
  <si>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</si>
  <si>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</si>
  <si>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</si>
  <si>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</si>
  <si>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</si>
  <si>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</si>
  <si>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</si>
  <si>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</si>
  <si>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</si>
  <si>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</si>
  <si>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</si>
  <si>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</si>
  <si>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</si>
  <si>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</si>
  <si>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</si>
  <si>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</si>
  <si>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</si>
  <si>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</si>
  <si>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</si>
  <si>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</si>
  <si>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</si>
  <si>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</si>
  <si>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</si>
  <si>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</si>
  <si>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</si>
  <si>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</si>
  <si>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</si>
  <si>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</si>
  <si>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</si>
  <si>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</si>
  <si>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</si>
  <si>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</si>
  <si>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</si>
  <si>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</si>
  <si>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</si>
  <si>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</si>
  <si>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</si>
  <si>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</si>
  <si>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</si>
  <si>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</si>
  <si>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</si>
  <si>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</si>
  <si>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</si>
  <si>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</si>
  <si>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</si>
  <si>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</si>
  <si>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</si>
  <si>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</si>
  <si>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</si>
  <si>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</si>
  <si>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</si>
  <si>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</si>
  <si>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</si>
  <si>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</si>
  <si>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</si>
  <si>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</si>
  <si>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</si>
  <si>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</si>
  <si>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</si>
  <si>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</si>
  <si>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</si>
  <si>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</si>
  <si>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</si>
  <si>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</si>
  <si>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</si>
  <si>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</si>
  <si>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</si>
  <si>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</si>
  <si>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</si>
  <si>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</si>
  <si>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</si>
  <si>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</si>
  <si>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</si>
  <si>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</si>
  <si>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</si>
  <si>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</si>
  <si>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</si>
  <si>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</si>
  <si>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</si>
  <si>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</si>
  <si>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</si>
  <si>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</si>
  <si>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</si>
  <si>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</si>
  <si>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</si>
  <si>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</si>
  <si>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</si>
  <si>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</si>
  <si>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</si>
  <si>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</si>
  <si>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</si>
  <si>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</si>
  <si>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</si>
  <si>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</si>
  <si>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</si>
  <si>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</si>
  <si>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</si>
  <si>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</si>
  <si>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</si>
  <si>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</si>
  <si>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</si>
  <si>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</si>
  <si>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</si>
  <si>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</si>
  <si>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</si>
  <si>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</si>
  <si>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</si>
  <si>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</si>
  <si>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</si>
  <si>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</si>
  <si>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</si>
  <si>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</si>
  <si>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</si>
  <si>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</si>
  <si>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</si>
  <si>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</si>
  <si>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</si>
  <si>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</si>
  <si>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</si>
  <si>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</si>
  <si>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</si>
  <si>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</si>
  <si>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</si>
  <si>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</si>
  <si>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</si>
  <si>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</si>
  <si>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</si>
  <si>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</si>
  <si>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</si>
  <si>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</si>
  <si>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</si>
  <si>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</si>
  <si>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</si>
  <si>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</si>
  <si>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</si>
  <si>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</si>
  <si>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</si>
  <si>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</si>
  <si>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</si>
  <si>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</si>
  <si>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</si>
  <si>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</si>
  <si>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</si>
  <si>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</si>
  <si>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</si>
  <si>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</si>
  <si>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</si>
  <si>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</si>
  <si>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</si>
  <si>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</si>
  <si>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</si>
  <si>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</si>
  <si>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</si>
  <si>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</si>
  <si>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</si>
  <si>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</si>
  <si>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</si>
  <si>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</si>
  <si>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</si>
  <si>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</si>
  <si>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</si>
  <si>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</si>
  <si>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</si>
  <si>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</si>
  <si>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</si>
  <si>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</si>
  <si>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</si>
  <si>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</si>
  <si>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</si>
  <si>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</si>
  <si>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</si>
  <si>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</si>
  <si>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</si>
  <si>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</si>
  <si>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</si>
  <si>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</si>
  <si>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</si>
  <si>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</si>
  <si>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</si>
  <si>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</si>
  <si>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</si>
  <si>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</si>
  <si>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</si>
  <si>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</si>
  <si>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</si>
  <si>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</si>
  <si>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</si>
  <si>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</si>
  <si>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</si>
  <si>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</si>
  <si>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</si>
  <si>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</si>
  <si>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</si>
  <si>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</si>
  <si>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</si>
  <si>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</si>
  <si>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</si>
  <si>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</si>
  <si>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</si>
  <si>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</si>
  <si>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</si>
  <si>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</si>
  <si>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</si>
  <si>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</si>
  <si>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</si>
  <si>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</si>
  <si>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</si>
  <si>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</si>
  <si>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</si>
  <si>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</si>
  <si>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</si>
  <si>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</si>
  <si>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</si>
  <si>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</si>
  <si>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</si>
  <si>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</si>
  <si>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</si>
  <si>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</si>
  <si>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</si>
  <si>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</si>
  <si>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</si>
  <si>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</si>
  <si>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</si>
  <si>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</si>
  <si>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</si>
  <si>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</si>
  <si>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</si>
  <si>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</si>
  <si>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</si>
  <si>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</si>
  <si>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</si>
  <si>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</si>
  <si>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</si>
  <si>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</si>
  <si>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</si>
  <si>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</si>
  <si>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</si>
  <si>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</si>
  <si>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</si>
  <si>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</si>
  <si>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</si>
  <si>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</si>
  <si>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</si>
  <si>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</si>
  <si>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</si>
  <si>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</si>
  <si>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</si>
  <si>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</si>
  <si>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</si>
  <si>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</si>
  <si>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</si>
  <si>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</si>
  <si>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</si>
  <si>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</si>
  <si>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</si>
  <si>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</si>
  <si>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</si>
  <si>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</si>
  <si>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</si>
  <si>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</si>
  <si>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</si>
  <si>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</si>
  <si>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</si>
  <si>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</si>
  <si>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</si>
  <si>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</si>
  <si>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</si>
  <si>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</si>
  <si>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</si>
  <si>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</si>
  <si>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</si>
  <si>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</si>
  <si>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</si>
  <si>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</si>
  <si>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</si>
  <si>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</si>
  <si>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</si>
  <si>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</si>
  <si>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</si>
  <si>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</si>
  <si>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</si>
  <si>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</si>
  <si>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</si>
  <si>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</si>
  <si>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</si>
  <si>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</si>
  <si>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</si>
  <si>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</si>
  <si>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</si>
  <si>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</si>
  <si>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</si>
  <si>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</si>
  <si>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</si>
  <si>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</si>
  <si>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</si>
  <si>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</si>
  <si>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</si>
  <si>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</si>
  <si>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</si>
  <si>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</si>
  <si>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</si>
  <si>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</si>
  <si>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</si>
  <si>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</si>
  <si>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</si>
  <si>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</si>
  <si>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</si>
  <si>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</si>
  <si>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</si>
  <si>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</si>
  <si>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</si>
  <si>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</si>
  <si>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</si>
  <si>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</si>
  <si>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</si>
  <si>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</si>
  <si>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</si>
  <si>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</si>
  <si>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</si>
  <si>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</si>
  <si>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</si>
  <si>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</si>
  <si>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</si>
  <si>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</si>
  <si>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</si>
  <si>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</si>
  <si>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</si>
  <si>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</si>
  <si>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</si>
  <si>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</si>
  <si>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</si>
  <si>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</si>
  <si>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</si>
  <si>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</si>
  <si>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</si>
  <si>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</si>
  <si>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</si>
  <si>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</si>
  <si>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</si>
  <si>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</si>
  <si>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</si>
  <si>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</si>
  <si>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</si>
  <si>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</si>
  <si>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</si>
  <si>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</si>
  <si>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</si>
  <si>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</si>
  <si>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</si>
  <si>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</si>
  <si>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</si>
  <si>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</si>
  <si>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</si>
  <si>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</si>
  <si>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</si>
  <si>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</si>
  <si>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</si>
  <si>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</si>
  <si>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</si>
  <si>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</si>
  <si>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</si>
  <si>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</si>
  <si>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</si>
  <si>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</si>
  <si>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</si>
  <si>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</si>
  <si>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</si>
  <si>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</si>
  <si>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</si>
  <si>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</si>
  <si>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</si>
  <si>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</si>
  <si>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</si>
  <si>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</si>
  <si>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</si>
  <si>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</si>
  <si>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</si>
  <si>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</si>
  <si>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</si>
  <si>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</si>
  <si>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</si>
  <si>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</si>
  <si>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</si>
  <si>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</si>
  <si>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</si>
  <si>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</si>
  <si>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</si>
  <si>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</si>
  <si>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</si>
  <si>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</si>
  <si>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</si>
  <si>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</si>
  <si>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</si>
  <si>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</si>
  <si>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</si>
  <si>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</si>
  <si>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</si>
  <si>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</si>
  <si>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</si>
  <si>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</si>
  <si>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</si>
  <si>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</si>
  <si>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</si>
  <si>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</si>
  <si>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</si>
  <si>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</si>
  <si>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</si>
  <si>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</si>
  <si>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</si>
  <si>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</si>
  <si>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</si>
  <si>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</si>
  <si>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</si>
  <si>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</si>
  <si>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</si>
  <si>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</si>
  <si>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</si>
  <si>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</si>
  <si>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</si>
  <si>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</si>
  <si>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</si>
  <si>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</si>
  <si>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</si>
  <si>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</si>
  <si>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</si>
  <si>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</si>
  <si>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</si>
  <si>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</si>
  <si>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</si>
  <si>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</si>
  <si>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</si>
  <si>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</si>
  <si>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</si>
  <si>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</si>
  <si>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</si>
  <si>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</si>
  <si>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</si>
  <si>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</si>
  <si>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</si>
  <si>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</si>
  <si>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</si>
  <si>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</si>
  <si>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</si>
  <si>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</si>
  <si>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</si>
  <si>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</si>
  <si>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</si>
  <si>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</si>
  <si>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</si>
  <si>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</si>
  <si>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</si>
  <si>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</si>
  <si>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</si>
  <si>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</si>
  <si>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</si>
  <si>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</si>
  <si>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</si>
  <si>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</si>
  <si>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</si>
  <si>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</si>
  <si>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</si>
  <si>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</si>
  <si>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</si>
  <si>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</si>
  <si>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</si>
  <si>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</si>
  <si>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</si>
  <si>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</si>
  <si>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</si>
  <si>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</si>
  <si>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</si>
  <si>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</si>
  <si>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</si>
  <si>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</si>
  <si>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</si>
  <si>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</si>
  <si>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</si>
  <si>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</si>
  <si>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</si>
  <si>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</si>
  <si>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</si>
  <si>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</si>
  <si>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</si>
  <si>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</si>
  <si>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</si>
  <si>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</si>
  <si>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</si>
  <si>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</si>
  <si>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</si>
  <si>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</si>
  <si>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</si>
  <si>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</si>
  <si>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</si>
  <si>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</si>
  <si>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</si>
  <si>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</si>
  <si>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</si>
  <si>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</si>
  <si>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</si>
  <si>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</si>
  <si>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</si>
  <si>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</si>
  <si>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</si>
  <si>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</si>
  <si>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</si>
  <si>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</si>
  <si>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</si>
  <si>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</si>
  <si>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</si>
  <si>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</si>
  <si>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</si>
  <si>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</si>
  <si>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</si>
  <si>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</si>
  <si>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</si>
  <si>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</si>
  <si>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</si>
  <si>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</si>
  <si>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</si>
  <si>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</si>
  <si>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</si>
  <si>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</si>
  <si>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</si>
  <si>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</si>
  <si>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</si>
  <si>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</si>
  <si>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</si>
  <si>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</si>
  <si>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</si>
  <si>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</si>
  <si>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</si>
  <si>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</si>
  <si>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</si>
  <si>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</si>
  <si>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</si>
  <si>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</si>
  <si>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</si>
  <si>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</si>
  <si>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</si>
  <si>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</si>
  <si>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</si>
  <si>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</si>
  <si>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</si>
  <si>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</si>
  <si>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</si>
  <si>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</si>
  <si>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</si>
  <si>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</si>
  <si>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</si>
  <si>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</si>
  <si>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</si>
  <si>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</si>
  <si>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</si>
  <si>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</si>
  <si>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</si>
  <si>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</si>
  <si>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</si>
  <si>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</si>
  <si>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</si>
  <si>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</si>
  <si>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</si>
  <si>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</si>
  <si>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</si>
  <si>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</si>
  <si>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</si>
  <si>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</si>
  <si>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</si>
  <si>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</si>
  <si>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</si>
  <si>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</si>
  <si>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</si>
  <si>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</si>
  <si>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</si>
  <si>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</si>
  <si>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</si>
  <si>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</si>
  <si>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</si>
  <si>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</si>
  <si>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</si>
  <si>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</si>
  <si>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</si>
  <si>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</si>
  <si>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</si>
  <si>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</si>
  <si>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</si>
  <si>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</si>
  <si>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</si>
  <si>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</si>
  <si>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</si>
  <si>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</si>
  <si>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</si>
  <si>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</si>
  <si>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</si>
  <si>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</si>
  <si>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</si>
  <si>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</si>
  <si>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</si>
  <si>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</si>
  <si>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</si>
  <si>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</si>
  <si>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</si>
  <si>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</si>
  <si>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</si>
  <si>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</si>
  <si>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</si>
  <si>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</si>
  <si>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</si>
  <si>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</si>
  <si>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</si>
  <si>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</si>
  <si>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</si>
  <si>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</si>
  <si>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</si>
  <si>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</si>
  <si>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</si>
  <si>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</si>
  <si>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</si>
  <si>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</si>
  <si>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</si>
  <si>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</si>
  <si>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</si>
  <si>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</si>
  <si>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</si>
  <si>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</si>
  <si>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</si>
  <si>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</si>
  <si>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</si>
  <si>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</si>
  <si>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</si>
  <si>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</si>
  <si>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</si>
  <si>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</si>
  <si>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</si>
  <si>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</si>
  <si>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</si>
  <si>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</si>
  <si>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</si>
  <si>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</si>
  <si>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</si>
  <si>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</si>
  <si>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</si>
  <si>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</si>
  <si>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</si>
  <si>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</si>
  <si>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</si>
  <si>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</si>
  <si>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</si>
  <si>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</si>
  <si>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</si>
  <si>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</si>
  <si>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</si>
  <si>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</si>
  <si>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</si>
  <si>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</si>
  <si>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</si>
  <si>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</si>
  <si>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</si>
  <si>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</si>
  <si>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</si>
  <si>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</si>
  <si>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</si>
  <si>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</si>
  <si>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</si>
  <si>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</si>
  <si>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</si>
  <si>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</si>
  <si>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</si>
  <si>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</si>
  <si>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</si>
  <si>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</si>
  <si>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</si>
  <si>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</si>
  <si>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</si>
  <si>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</si>
  <si>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</si>
  <si>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</si>
  <si>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</si>
  <si>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</si>
  <si>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</si>
  <si>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</si>
  <si>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</si>
  <si>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</si>
  <si>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</si>
  <si>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</si>
  <si>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</si>
  <si>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</si>
  <si>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</si>
  <si>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</si>
  <si>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</si>
  <si>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</si>
  <si>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</si>
  <si>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</si>
  <si>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</si>
  <si>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</si>
  <si>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</si>
  <si>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</si>
  <si>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</si>
  <si>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</si>
  <si>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</si>
  <si>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</si>
  <si>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</si>
  <si>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</si>
  <si>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</si>
  <si>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</si>
  <si>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</si>
  <si>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</si>
  <si>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</si>
  <si>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</si>
  <si>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</si>
  <si>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</si>
  <si>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</si>
  <si>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</si>
  <si>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</si>
  <si>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</si>
  <si>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</si>
  <si>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</si>
  <si>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</si>
  <si>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</si>
  <si>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</si>
  <si>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</si>
  <si>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</si>
  <si>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</si>
  <si>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</si>
  <si>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</si>
  <si>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</si>
  <si>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</si>
  <si>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</si>
  <si>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</si>
  <si>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</si>
  <si>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</si>
  <si>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</si>
  <si>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</si>
  <si>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</si>
  <si>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</si>
  <si>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</si>
  <si>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</si>
  <si>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</si>
  <si>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</si>
  <si>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</si>
  <si>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</si>
  <si>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</si>
  <si>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</si>
  <si>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</si>
  <si>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</si>
  <si>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</si>
  <si>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</si>
  <si>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</si>
  <si>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</si>
  <si>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</si>
  <si>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</si>
  <si>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</si>
  <si>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</si>
  <si>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</si>
  <si>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</si>
  <si>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</si>
  <si>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</si>
  <si>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</si>
  <si>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</si>
  <si>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</si>
  <si>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</si>
  <si>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</si>
  <si>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</si>
  <si>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</si>
  <si>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</si>
  <si>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</si>
  <si>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</si>
  <si>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</si>
  <si>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</si>
  <si>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</si>
  <si>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</si>
  <si>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</si>
  <si>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</si>
  <si>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</si>
  <si>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</si>
  <si>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</si>
  <si>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</si>
  <si>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</si>
  <si>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</si>
  <si>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</si>
  <si>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</si>
  <si>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</si>
  <si>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</si>
  <si>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</si>
  <si>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</si>
  <si>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</si>
  <si>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</si>
  <si>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</si>
  <si>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</si>
  <si>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</si>
  <si>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</si>
  <si>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</si>
  <si>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</si>
  <si>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</si>
  <si>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</si>
  <si>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</si>
  <si>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</si>
  <si>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</si>
  <si>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</si>
  <si>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</si>
  <si>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</si>
  <si>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</si>
  <si>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</si>
  <si>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</si>
  <si>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</si>
  <si>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</si>
  <si>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</si>
  <si>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</si>
  <si>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</si>
  <si>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</si>
  <si>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</si>
  <si>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</si>
  <si>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</si>
  <si>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</si>
  <si>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</si>
  <si>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</si>
  <si>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</si>
  <si>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</si>
  <si>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</si>
  <si>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</si>
  <si>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</si>
  <si>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</si>
  <si>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</si>
  <si>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</si>
  <si>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</si>
  <si>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</si>
  <si>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</si>
  <si>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</si>
  <si>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</si>
  <si>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</si>
  <si>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</si>
  <si>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</si>
  <si>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</si>
  <si>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</si>
  <si>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</si>
  <si>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</si>
  <si>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</si>
  <si>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</si>
  <si>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</si>
  <si>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</si>
  <si>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</si>
  <si>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</si>
  <si>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</si>
  <si>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</si>
  <si>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</si>
  <si>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</si>
  <si>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</si>
  <si>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</si>
  <si>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</si>
  <si>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</si>
  <si>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</si>
  <si>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</si>
  <si>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</si>
  <si>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</si>
  <si>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</si>
  <si>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</si>
  <si>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</si>
  <si>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</si>
  <si>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</si>
  <si>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</si>
  <si>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</si>
  <si>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</si>
  <si>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</si>
  <si>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</si>
  <si>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</si>
  <si>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</si>
  <si>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</si>
  <si>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</si>
  <si>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</si>
  <si>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</si>
  <si>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</si>
  <si>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</si>
  <si>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</si>
  <si>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</si>
  <si>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</si>
  <si>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</si>
  <si>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</si>
  <si>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</si>
  <si>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</si>
  <si>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</si>
  <si>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</si>
  <si>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</si>
  <si>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</si>
  <si>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</si>
  <si>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</si>
  <si>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</si>
  <si>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</si>
  <si>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</si>
  <si>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</si>
  <si>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</si>
  <si>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</si>
  <si>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</si>
  <si>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</si>
  <si>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</si>
  <si>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</si>
  <si>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</si>
  <si>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</si>
  <si>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</si>
  <si>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</si>
  <si>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</si>
  <si>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</si>
  <si>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</si>
  <si>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</si>
  <si>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</si>
  <si>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</si>
  <si>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</si>
  <si>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</si>
  <si>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</si>
  <si>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</si>
  <si>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</si>
  <si>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</si>
  <si>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</si>
  <si>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</si>
  <si>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</si>
  <si>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</si>
  <si>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</si>
  <si>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</si>
  <si>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</si>
  <si>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</si>
  <si>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</si>
  <si>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</si>
  <si>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</si>
  <si>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</si>
  <si>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</si>
  <si>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</si>
  <si>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</si>
  <si>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</si>
  <si>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</si>
  <si>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</si>
  <si>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</si>
  <si>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</si>
  <si>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</si>
  <si>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</si>
  <si>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</si>
  <si>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</si>
  <si>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</si>
  <si>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</si>
  <si>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</si>
  <si>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</si>
  <si>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</si>
  <si>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</si>
  <si>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</si>
  <si>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</si>
  <si>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</si>
  <si>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</si>
  <si>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</si>
  <si>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</si>
  <si>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</si>
  <si>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</si>
  <si>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</si>
  <si>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</si>
  <si>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</si>
  <si>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</si>
  <si>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</si>
  <si>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</si>
  <si>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</si>
  <si>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</si>
  <si>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</si>
  <si>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</si>
  <si>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</si>
  <si>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</si>
  <si>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</si>
  <si>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</si>
  <si>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</si>
  <si>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</si>
  <si>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</si>
  <si>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</si>
  <si>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</si>
  <si>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</si>
  <si>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</si>
  <si>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</si>
  <si>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</si>
  <si>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</si>
  <si>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</si>
  <si>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</si>
  <si>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</si>
  <si>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</si>
  <si>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</si>
  <si>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</si>
  <si>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</si>
  <si>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</si>
  <si>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</si>
  <si>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</si>
  <si>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</si>
  <si>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</si>
  <si>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</si>
  <si>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</si>
  <si>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</si>
  <si>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</si>
  <si>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</si>
  <si>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</si>
  <si>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</si>
  <si>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</si>
  <si>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</si>
  <si>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</si>
  <si>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</si>
  <si>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</si>
  <si>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</si>
  <si>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</si>
  <si>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</si>
  <si>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</si>
  <si>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</si>
  <si>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</si>
  <si>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</si>
  <si>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</si>
  <si>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</si>
  <si>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</si>
  <si>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</si>
  <si>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</si>
  <si>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</si>
  <si>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</si>
  <si>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</si>
  <si>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</si>
  <si>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</si>
  <si>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</si>
  <si>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</si>
  <si>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</si>
  <si>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</si>
  <si>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</si>
  <si>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</si>
  <si>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</si>
  <si>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</si>
  <si>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</si>
  <si>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</si>
  <si>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</si>
  <si>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</si>
  <si>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</si>
  <si>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</si>
  <si>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</si>
  <si>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</si>
  <si>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</si>
  <si>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</si>
  <si>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</si>
  <si>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</si>
  <si>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</si>
  <si>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</si>
  <si>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</si>
  <si>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</si>
  <si>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</si>
  <si>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</si>
  <si>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</si>
  <si>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</si>
  <si>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</si>
  <si>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</si>
  <si>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</si>
  <si>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</si>
  <si>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</si>
  <si>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</si>
  <si>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</si>
  <si>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</si>
  <si>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</si>
  <si>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</si>
  <si>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</si>
  <si>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</si>
  <si>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</si>
  <si>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</si>
  <si>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</si>
  <si>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</si>
  <si>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</si>
  <si>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</si>
  <si>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</si>
  <si>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</si>
  <si>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</si>
  <si>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</si>
  <si>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</si>
  <si>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</si>
  <si>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</si>
  <si>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</si>
  <si>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</si>
  <si>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</si>
  <si>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</si>
  <si>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</si>
  <si>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</si>
  <si>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</si>
  <si>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</si>
  <si>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</si>
  <si>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</si>
  <si>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</si>
  <si>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</si>
  <si>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</si>
  <si>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</si>
  <si>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</si>
  <si>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</si>
  <si>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</si>
  <si>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</si>
  <si>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</si>
  <si>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</si>
  <si>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</si>
  <si>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</si>
  <si>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</si>
  <si>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</si>
  <si>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</si>
  <si>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</si>
  <si>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</si>
  <si>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</si>
  <si>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</si>
  <si>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</si>
  <si>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</si>
  <si>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</si>
  <si>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</si>
  <si>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</si>
  <si>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</si>
  <si>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</si>
  <si>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</si>
  <si>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</si>
  <si>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</si>
  <si>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</si>
  <si>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</si>
  <si>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</si>
  <si>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</si>
  <si>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</si>
  <si>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</si>
  <si>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</si>
  <si>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</si>
  <si>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</si>
  <si>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</si>
  <si>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</si>
  <si>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</si>
  <si>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</si>
  <si>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</si>
  <si>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</si>
  <si>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</si>
  <si>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</si>
  <si>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</si>
  <si>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</si>
  <si>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</si>
  <si>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</si>
  <si>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</si>
  <si>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</si>
  <si>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</si>
  <si>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</si>
  <si>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</si>
  <si>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</si>
  <si>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</si>
  <si>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</si>
  <si>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</si>
  <si>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</si>
  <si>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</si>
  <si>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</si>
  <si>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</si>
  <si>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</si>
  <si>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</si>
  <si>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</si>
  <si>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</si>
  <si>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</si>
  <si>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</si>
  <si>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</si>
  <si>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</si>
  <si>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</si>
  <si>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</si>
  <si>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</si>
  <si>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</si>
  <si>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</si>
  <si>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</si>
  <si>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</si>
  <si>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</si>
  <si>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</si>
  <si>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</si>
  <si>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</si>
  <si>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</si>
  <si>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</si>
  <si>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</si>
  <si>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</si>
  <si>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</si>
  <si>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</si>
  <si>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</si>
  <si>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</si>
  <si>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</si>
  <si>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</si>
  <si>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</si>
  <si>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</si>
  <si>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</si>
  <si>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</si>
  <si>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</si>
  <si>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</si>
  <si>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</si>
  <si>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</si>
  <si>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</si>
  <si>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</si>
  <si>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</si>
  <si>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</si>
  <si>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</si>
  <si>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</si>
  <si>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</si>
  <si>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</si>
  <si>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</si>
  <si>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</si>
  <si>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</si>
  <si>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</si>
  <si>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</si>
  <si>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</si>
  <si>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</si>
  <si>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</si>
  <si>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</si>
  <si>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</si>
  <si>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</si>
  <si>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</si>
  <si>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</si>
  <si>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</si>
  <si>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</si>
  <si>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</si>
  <si>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</si>
  <si>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</si>
  <si>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</si>
  <si>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</si>
  <si>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</si>
  <si>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</si>
  <si>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</si>
  <si>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</si>
  <si>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</si>
  <si>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</si>
  <si>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</si>
  <si>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</si>
  <si>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</si>
  <si>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</si>
  <si>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</si>
  <si>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</si>
  <si>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</si>
  <si>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</si>
  <si>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</si>
  <si>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</si>
  <si>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</si>
  <si>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</si>
  <si>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</si>
  <si>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</si>
  <si>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</si>
  <si>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</si>
  <si>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</si>
  <si>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</si>
  <si>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</si>
  <si>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</si>
  <si>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</si>
  <si>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</si>
  <si>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</si>
  <si>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</si>
  <si>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</si>
  <si>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</si>
  <si>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</si>
  <si>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</si>
  <si>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</si>
  <si>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</si>
  <si>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</si>
  <si>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</si>
  <si>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</si>
  <si>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</si>
  <si>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</si>
  <si>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</si>
  <si>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</si>
  <si>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</si>
  <si>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</si>
  <si>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</si>
  <si>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</si>
  <si>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</si>
  <si>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</si>
  <si>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</si>
  <si>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</si>
  <si>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</si>
  <si>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</si>
  <si>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</si>
  <si>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</si>
  <si>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</si>
  <si>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</si>
  <si>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</si>
  <si>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</si>
  <si>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</si>
  <si>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</si>
  <si>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</si>
  <si>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</si>
  <si>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</si>
  <si>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</si>
  <si>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</si>
  <si>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</si>
  <si>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</si>
  <si>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</si>
  <si>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</si>
  <si>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</si>
  <si>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</si>
  <si>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</si>
  <si>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</si>
  <si>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</si>
  <si>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</si>
  <si>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</si>
  <si>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</si>
  <si>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</si>
  <si>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</si>
  <si>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</si>
  <si>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</si>
  <si>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</si>
  <si>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</si>
  <si>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</si>
  <si>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</si>
  <si>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</si>
  <si>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</si>
  <si>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</si>
  <si>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</si>
  <si>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</si>
  <si>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</si>
  <si>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</si>
  <si>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</si>
  <si>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</si>
  <si>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</si>
  <si>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</si>
  <si>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</si>
  <si>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</si>
  <si>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</si>
  <si>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</si>
  <si>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</si>
  <si>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</si>
  <si>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</si>
  <si>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</si>
  <si>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</si>
  <si>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</si>
  <si>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</si>
  <si>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</si>
  <si>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</si>
  <si>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</si>
  <si>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</si>
  <si>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</si>
  <si>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</si>
  <si>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</si>
  <si>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</si>
  <si>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</si>
  <si>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</si>
  <si>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</si>
  <si>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</si>
  <si>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</si>
  <si>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</si>
  <si>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</si>
  <si>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</si>
  <si>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</si>
  <si>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</si>
  <si>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</si>
  <si>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</si>
  <si>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</si>
  <si>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</si>
  <si>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</si>
  <si>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</si>
  <si>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</si>
  <si>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</si>
  <si>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</si>
  <si>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</si>
  <si>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</si>
  <si>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</si>
  <si>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</si>
  <si>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</si>
  <si>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</si>
  <si>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</si>
  <si>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</si>
  <si>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</si>
  <si>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</si>
  <si>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</si>
  <si>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</si>
  <si>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</si>
  <si>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</si>
  <si>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</si>
  <si>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</si>
  <si>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</si>
  <si>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</si>
  <si>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</si>
  <si>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</si>
  <si>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</si>
  <si>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</si>
  <si>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</si>
  <si>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</si>
  <si>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</si>
  <si>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</si>
  <si>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</si>
  <si>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</si>
  <si>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</si>
  <si>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</si>
  <si>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</si>
  <si>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</si>
  <si>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</si>
  <si>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</si>
  <si>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</si>
  <si>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</si>
  <si>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</si>
  <si>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</si>
  <si>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</si>
  <si>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</si>
  <si>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</si>
  <si>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</si>
  <si>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</si>
  <si>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</si>
  <si>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</si>
  <si>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</si>
  <si>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</si>
  <si>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</si>
  <si>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</si>
  <si>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</si>
  <si>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</si>
  <si>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</si>
  <si>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</si>
  <si>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</si>
  <si>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</si>
  <si>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</si>
  <si>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</si>
  <si>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</si>
  <si>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</si>
  <si>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</si>
  <si>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</si>
  <si>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</si>
  <si>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</si>
  <si>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</si>
  <si>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</si>
  <si>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</si>
  <si>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</si>
  <si>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</si>
  <si>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</si>
  <si>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</si>
  <si>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</si>
  <si>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</si>
  <si>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</si>
  <si>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</si>
  <si>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</si>
  <si>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</si>
  <si>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</si>
  <si>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</si>
  <si>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</si>
  <si>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</si>
  <si>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</si>
  <si>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</si>
  <si>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</si>
  <si>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</si>
  <si>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</si>
  <si>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</si>
  <si>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</si>
  <si>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</si>
  <si>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</si>
  <si>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</si>
  <si>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</si>
  <si>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</si>
  <si>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</si>
  <si>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</si>
  <si>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</si>
  <si>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</si>
  <si>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</si>
  <si>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</si>
  <si>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</si>
  <si>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</si>
  <si>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</si>
  <si>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</si>
  <si>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</si>
  <si>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</si>
  <si>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</si>
  <si>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</si>
  <si>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</si>
  <si>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</si>
  <si>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</si>
  <si>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</si>
  <si>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</si>
  <si>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</si>
  <si>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</si>
  <si>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</si>
  <si>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</si>
  <si>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</si>
  <si>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</si>
  <si>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</si>
  <si>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</si>
  <si>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</si>
  <si>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</si>
  <si>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</si>
  <si>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</si>
  <si>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</si>
  <si>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</si>
  <si>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</si>
  <si>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</si>
  <si>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</si>
  <si>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</si>
  <si>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</si>
  <si>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</si>
  <si>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</si>
  <si>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</si>
  <si>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</si>
  <si>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</si>
  <si>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</si>
  <si>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</si>
  <si>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</si>
  <si>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</si>
  <si>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</si>
  <si>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</si>
  <si>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</si>
  <si>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</si>
  <si>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</si>
  <si>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</si>
  <si>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</si>
  <si>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</si>
  <si>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</si>
  <si>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</si>
  <si>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</si>
  <si>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</si>
  <si>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</si>
  <si>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</si>
  <si>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</si>
  <si>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</si>
  <si>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</si>
  <si>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</si>
  <si>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</si>
  <si>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</si>
  <si>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</si>
  <si>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</si>
  <si>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</si>
  <si>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</si>
  <si>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</si>
  <si>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</si>
  <si>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</si>
  <si>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</si>
  <si>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</si>
  <si>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</si>
  <si>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</si>
  <si>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</si>
  <si>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</si>
  <si>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</si>
  <si>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</si>
  <si>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</si>
  <si>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</si>
  <si>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</si>
  <si>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</si>
  <si>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</si>
  <si>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</si>
  <si>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</si>
  <si>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</si>
  <si>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</si>
  <si>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</si>
  <si>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</si>
  <si>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</si>
  <si>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</si>
  <si>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</si>
  <si>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</si>
  <si>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</si>
  <si>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</si>
  <si>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</si>
  <si>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</si>
  <si>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</si>
  <si>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</si>
  <si>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</si>
  <si>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</si>
  <si>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</si>
  <si>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</si>
  <si>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</si>
  <si>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</si>
  <si>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</si>
  <si>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</si>
  <si>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</si>
  <si>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</si>
  <si>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</si>
  <si>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</si>
  <si>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</si>
  <si>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</si>
  <si>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</si>
  <si>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</si>
  <si>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</si>
  <si>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</si>
  <si>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</si>
  <si>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</si>
  <si>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</si>
  <si>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</si>
  <si>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</si>
  <si>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</si>
  <si>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</si>
  <si>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</si>
  <si>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</si>
  <si>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</si>
  <si>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</si>
  <si>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</si>
  <si>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</si>
  <si>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</si>
  <si>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</si>
  <si>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</si>
  <si>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</si>
  <si>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</si>
  <si>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</si>
  <si>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</si>
  <si>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</si>
  <si>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</si>
  <si>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</si>
  <si>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</si>
  <si>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</si>
  <si>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</si>
  <si>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</si>
  <si>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</si>
  <si>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</si>
  <si>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</si>
  <si>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</si>
  <si>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</si>
  <si>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</si>
  <si>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</si>
  <si>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</si>
  <si>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</si>
  <si>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</si>
  <si>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</si>
  <si>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</si>
  <si>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</si>
  <si>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</si>
  <si>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</si>
  <si>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</si>
  <si>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</si>
  <si>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</si>
  <si>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</si>
  <si>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</si>
  <si>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</si>
  <si>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</si>
  <si>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</si>
  <si>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</si>
  <si>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</si>
  <si>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</si>
  <si>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</si>
  <si>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</si>
  <si>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</si>
  <si>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</si>
  <si>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</si>
  <si>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</si>
  <si>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</si>
  <si>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</si>
  <si>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</si>
  <si>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</si>
  <si>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</si>
  <si>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</si>
  <si>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</si>
  <si>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</si>
  <si>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</si>
  <si>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</si>
  <si>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</si>
  <si>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</si>
  <si>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</si>
  <si>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</si>
  <si>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</si>
  <si>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</si>
  <si>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</si>
  <si>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</si>
  <si>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</si>
  <si>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</si>
  <si>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</si>
  <si>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</si>
  <si>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</si>
  <si>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</si>
  <si>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</si>
  <si>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</si>
  <si>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</si>
  <si>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</si>
  <si>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</si>
  <si>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</si>
  <si>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</si>
  <si>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</si>
  <si>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</si>
  <si>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</si>
  <si>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</si>
  <si>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</si>
  <si>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</si>
  <si>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</si>
  <si>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</si>
  <si>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</si>
  <si>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</si>
  <si>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</si>
  <si>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</si>
  <si>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</si>
  <si>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</si>
  <si>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</si>
  <si>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</si>
  <si>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</si>
  <si>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</si>
  <si>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</si>
  <si>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</si>
  <si>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</si>
  <si>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</si>
  <si>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</si>
  <si>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</si>
  <si>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</si>
  <si>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</si>
  <si>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</si>
  <si>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</si>
  <si>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</si>
  <si>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</si>
  <si>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</si>
  <si>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</si>
  <si>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</si>
  <si>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</si>
  <si>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</si>
  <si>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</si>
  <si>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</si>
  <si>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</si>
  <si>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</si>
  <si>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</si>
  <si>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</si>
  <si>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</si>
  <si>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</si>
  <si>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</si>
  <si>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</si>
  <si>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</si>
  <si>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</si>
  <si>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</si>
  <si>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</si>
  <si>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</si>
  <si>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</si>
  <si>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</si>
  <si>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</si>
  <si>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</si>
  <si>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</si>
  <si>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</si>
  <si>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</si>
  <si>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</si>
  <si>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</si>
  <si>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</si>
  <si>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</si>
  <si>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</si>
  <si>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</si>
  <si>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</si>
  <si>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</si>
  <si>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</si>
  <si>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</si>
  <si>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</si>
  <si>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</si>
  <si>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</si>
  <si>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</si>
  <si>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</si>
  <si>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</si>
  <si>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</si>
  <si>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</si>
  <si>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</si>
  <si>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</si>
  <si>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</si>
  <si>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</si>
  <si>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</si>
  <si>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</si>
  <si>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</si>
  <si>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</si>
  <si>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</si>
  <si>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</si>
  <si>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</si>
  <si>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</si>
  <si>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</si>
  <si>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</si>
  <si>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</si>
  <si>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</si>
  <si>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</si>
  <si>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</si>
  <si>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</si>
  <si>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</si>
  <si>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</si>
  <si>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</si>
  <si>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</si>
  <si>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</si>
  <si>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</si>
  <si>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</si>
  <si>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</si>
  <si>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</si>
  <si>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</si>
  <si>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</si>
  <si>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</si>
  <si>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</si>
  <si>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</si>
  <si>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</si>
  <si>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</si>
  <si>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</si>
  <si>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</si>
  <si>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</si>
  <si>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</si>
  <si>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</si>
  <si>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</si>
  <si>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</si>
  <si>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</si>
  <si>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</si>
  <si>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</si>
  <si>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</si>
  <si>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</si>
  <si>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</si>
  <si>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</si>
  <si>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</si>
  <si>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</si>
  <si>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</si>
  <si>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</si>
  <si>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</si>
  <si>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</si>
  <si>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</si>
  <si>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</si>
  <si>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</si>
  <si>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</si>
  <si>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</si>
  <si>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</si>
  <si>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</si>
  <si>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</si>
  <si>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</si>
  <si>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</si>
  <si>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</si>
  <si>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</si>
  <si>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</si>
  <si>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</si>
  <si>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</si>
  <si>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</si>
  <si>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</si>
  <si>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</si>
  <si>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</si>
  <si>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</si>
  <si>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</si>
  <si>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</si>
  <si>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</si>
  <si>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</si>
  <si>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</si>
  <si>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</si>
  <si>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</si>
  <si>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</si>
  <si>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</si>
  <si>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</si>
  <si>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</si>
  <si>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</si>
  <si>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</si>
  <si>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</si>
  <si>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</si>
  <si>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</si>
  <si>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</si>
  <si>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</si>
  <si>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</si>
  <si>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</si>
  <si>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</si>
  <si>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</si>
  <si>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</si>
  <si>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</si>
  <si>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</si>
  <si>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</si>
  <si>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</si>
  <si>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</si>
  <si>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</si>
  <si>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</si>
  <si>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</si>
  <si>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</si>
  <si>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</si>
  <si>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</si>
  <si>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</si>
  <si>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</si>
  <si>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</si>
  <si>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</si>
  <si>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</si>
  <si>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</si>
  <si>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</si>
  <si>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</si>
  <si>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</si>
  <si>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</si>
  <si>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</si>
  <si>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</si>
  <si>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</si>
  <si>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</si>
  <si>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</si>
  <si>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</si>
  <si>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</si>
  <si>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</si>
  <si>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</si>
  <si>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</si>
  <si>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</si>
  <si>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</si>
  <si>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</si>
  <si>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</si>
  <si>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</si>
  <si>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</si>
  <si>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</si>
  <si>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</si>
  <si>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</si>
  <si>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</si>
  <si>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</si>
  <si>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</si>
  <si>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</si>
  <si>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</si>
  <si>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</si>
  <si>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</si>
  <si>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</si>
  <si>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</si>
  <si>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</si>
  <si>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</si>
  <si>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</si>
  <si>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</si>
  <si>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</si>
  <si>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</si>
  <si>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</si>
  <si>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</si>
  <si>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</si>
  <si>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</si>
  <si>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</si>
  <si>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</si>
  <si>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</si>
  <si>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</si>
  <si>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</si>
  <si>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</si>
  <si>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</si>
  <si>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</si>
  <si>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</si>
  <si>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</si>
  <si>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</si>
  <si>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</si>
  <si>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</si>
  <si>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</si>
  <si>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</si>
  <si>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</si>
  <si>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</si>
  <si>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</si>
  <si>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</si>
  <si>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</si>
  <si>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</si>
  <si>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</si>
  <si>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</si>
  <si>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</si>
  <si>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</si>
  <si>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</si>
  <si>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</si>
  <si>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</si>
  <si>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</si>
  <si>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</si>
  <si>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</si>
  <si>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</si>
  <si>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</si>
  <si>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</si>
  <si>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</si>
  <si>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</si>
  <si>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</si>
  <si>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</si>
  <si>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</si>
  <si>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</si>
  <si>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</si>
  <si>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</si>
  <si>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</si>
  <si>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</si>
  <si>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</si>
  <si>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</si>
  <si>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</si>
  <si>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</si>
  <si>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</si>
  <si>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</si>
  <si>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</si>
  <si>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</si>
  <si>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</si>
  <si>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</si>
  <si>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</si>
  <si>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</si>
  <si>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</si>
  <si>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</si>
  <si>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</si>
  <si>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</si>
  <si>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</si>
  <si>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</si>
  <si>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</si>
  <si>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</si>
  <si>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</si>
  <si>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</si>
  <si>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</si>
  <si>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</si>
  <si>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</si>
  <si>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</si>
  <si>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</si>
  <si>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</si>
  <si>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</si>
  <si>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</si>
  <si>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</si>
  <si>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</si>
  <si>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</si>
  <si>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</si>
  <si>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</si>
  <si>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</si>
  <si>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</si>
  <si>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</si>
  <si>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</si>
  <si>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</si>
  <si>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</si>
  <si>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</si>
  <si>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</si>
  <si>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</si>
  <si>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</si>
  <si>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</si>
  <si>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</si>
  <si>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</si>
  <si>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</si>
  <si>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</si>
  <si>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</si>
  <si>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</si>
  <si>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</si>
  <si>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</si>
  <si>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</si>
  <si>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</si>
  <si>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</si>
  <si>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</si>
  <si>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</si>
  <si>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</si>
  <si>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</si>
  <si>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</si>
  <si>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</si>
  <si>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</si>
  <si>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</si>
  <si>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</si>
  <si>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</si>
  <si>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</si>
  <si>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</si>
  <si>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</si>
  <si>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</si>
  <si>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</si>
  <si>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</si>
  <si>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</si>
  <si>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</si>
  <si>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</si>
  <si>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</si>
  <si>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</si>
  <si>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</si>
  <si>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</si>
  <si>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</si>
  <si>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</si>
  <si>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</si>
  <si>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</si>
  <si>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</si>
  <si>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</si>
  <si>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</si>
  <si>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</si>
  <si>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</si>
  <si>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</si>
  <si>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</si>
  <si>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</si>
  <si>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</si>
  <si>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</si>
  <si>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</si>
  <si>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</si>
  <si>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</si>
  <si>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</si>
  <si>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</si>
  <si>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</si>
  <si>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</si>
  <si>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</si>
  <si>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</si>
  <si>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</si>
  <si>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</si>
  <si>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</si>
  <si>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</si>
  <si>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</si>
  <si>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</si>
  <si>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</si>
  <si>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</si>
  <si>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</si>
  <si>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</si>
  <si>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</si>
  <si>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</si>
  <si>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</si>
  <si>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</si>
  <si>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</si>
  <si>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</si>
  <si>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</si>
  <si>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</si>
  <si>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</si>
  <si>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</si>
  <si>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</si>
  <si>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</si>
  <si>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</si>
  <si>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</si>
  <si>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</si>
  <si>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</si>
  <si>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</si>
  <si>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</si>
  <si>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</si>
  <si>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</si>
  <si>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</si>
  <si>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</si>
  <si>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</si>
  <si>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</si>
  <si>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</si>
  <si>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</si>
  <si>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</si>
  <si>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</si>
  <si>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</si>
  <si>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</si>
  <si>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</si>
  <si>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</si>
  <si>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</si>
  <si>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</si>
  <si>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</si>
  <si>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</si>
  <si>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</si>
  <si>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</si>
  <si>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</si>
  <si>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</si>
  <si>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</si>
  <si>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</si>
  <si>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</si>
  <si>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</si>
  <si>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</si>
  <si>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</si>
  <si>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</si>
  <si>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</si>
  <si>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</si>
  <si>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</si>
  <si>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</si>
  <si>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</si>
  <si>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</si>
  <si>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</si>
  <si>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</si>
  <si>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</si>
  <si>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</si>
  <si>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</si>
  <si>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</si>
  <si>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</si>
  <si>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</si>
  <si>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</si>
  <si>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</si>
  <si>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</si>
  <si>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</si>
  <si>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</si>
  <si>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</si>
  <si>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</si>
  <si>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</si>
  <si>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</si>
  <si>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</si>
  <si>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</si>
  <si>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</si>
  <si>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</si>
  <si>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</si>
  <si>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</si>
  <si>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</si>
  <si>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</si>
  <si>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</si>
  <si>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</si>
  <si>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</si>
  <si>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</si>
  <si>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</si>
  <si>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</si>
  <si>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</si>
  <si>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</si>
  <si>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</si>
  <si>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</si>
  <si>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</si>
  <si>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</si>
  <si>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</si>
  <si>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</si>
  <si>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</si>
  <si>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</si>
  <si>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</si>
  <si>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</si>
  <si>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</si>
  <si>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</si>
  <si>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</si>
  <si>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</si>
  <si>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</si>
  <si>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</si>
  <si>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</si>
  <si>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</si>
  <si>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</si>
  <si>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</si>
  <si>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</si>
  <si>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</si>
  <si>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</si>
  <si>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</si>
  <si>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</si>
  <si>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</si>
  <si>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</si>
  <si>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</si>
  <si>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</si>
  <si>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</si>
  <si>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</si>
  <si>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</si>
  <si>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</si>
  <si>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</si>
  <si>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</si>
  <si>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</si>
  <si>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</si>
  <si>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</si>
  <si>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</si>
  <si>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</si>
  <si>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</si>
  <si>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</si>
  <si>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</si>
  <si>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</si>
  <si>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</si>
  <si>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</si>
  <si>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</si>
  <si>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</si>
  <si>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</si>
  <si>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</si>
  <si>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</si>
  <si>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</si>
  <si>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</si>
  <si>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</si>
  <si>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</si>
  <si>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</si>
  <si>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</si>
  <si>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</si>
  <si>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</si>
  <si>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</si>
  <si>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</si>
  <si>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</si>
  <si>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</si>
  <si>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</si>
  <si>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</si>
  <si>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</si>
  <si>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</si>
  <si>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</si>
  <si>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</si>
  <si>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</si>
  <si>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</si>
  <si>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</si>
  <si>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</si>
  <si>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</si>
  <si>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</si>
  <si>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</si>
  <si>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</si>
  <si>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</si>
  <si>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</si>
  <si>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</si>
  <si>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</si>
  <si>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</si>
  <si>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</si>
  <si>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</si>
  <si>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</si>
  <si>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</si>
  <si>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</si>
  <si>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</si>
  <si>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</si>
  <si>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</si>
  <si>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</si>
  <si>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</si>
  <si>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</si>
  <si>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</si>
  <si>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</si>
  <si>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</si>
  <si>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</si>
  <si>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</si>
  <si>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</si>
  <si>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</si>
  <si>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</si>
  <si>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</si>
  <si>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</si>
  <si>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</si>
  <si>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</si>
  <si>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</si>
  <si>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</si>
  <si>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</si>
  <si>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</si>
  <si>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</si>
  <si>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</si>
  <si>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</si>
  <si>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</si>
  <si>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</si>
  <si>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</si>
  <si>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</si>
  <si>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</si>
  <si>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</si>
  <si>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</si>
  <si>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</si>
  <si>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</si>
  <si>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</si>
  <si>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</si>
  <si>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</si>
  <si>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</si>
  <si>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</si>
  <si>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</si>
  <si>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</si>
  <si>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</si>
  <si>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</si>
  <si>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</si>
  <si>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</si>
  <si>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</si>
  <si>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</si>
  <si>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</si>
  <si>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</si>
  <si>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</si>
  <si>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</si>
  <si>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</si>
  <si>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</si>
  <si>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</si>
  <si>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</si>
  <si>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</si>
  <si>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</si>
  <si>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</si>
  <si>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</si>
  <si>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</si>
  <si>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</si>
  <si>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</si>
  <si>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</si>
  <si>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</si>
  <si>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</si>
  <si>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</si>
  <si>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</si>
  <si>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</si>
  <si>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</si>
  <si>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</si>
  <si>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</si>
  <si>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</si>
  <si>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</si>
  <si>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</si>
  <si>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</si>
  <si>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</si>
  <si>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</si>
  <si>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</si>
  <si>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</si>
  <si>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</si>
  <si>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</si>
  <si>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</si>
  <si>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</si>
  <si>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</si>
  <si>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</si>
  <si>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</si>
  <si>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</si>
  <si>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</si>
  <si>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</si>
  <si>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</si>
  <si>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</si>
  <si>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</si>
  <si>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</si>
  <si>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</si>
  <si>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</si>
  <si>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</si>
  <si>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</si>
  <si>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</si>
  <si>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</si>
  <si>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</si>
  <si>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</si>
  <si>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</si>
  <si>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</si>
  <si>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</si>
  <si>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</si>
  <si>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</si>
  <si>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</si>
  <si>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</si>
  <si>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</si>
  <si>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</si>
  <si>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</si>
  <si>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</si>
  <si>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</si>
  <si>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</si>
  <si>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</si>
  <si>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</si>
  <si>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</si>
  <si>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</si>
  <si>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</si>
  <si>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</si>
  <si>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</si>
  <si>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</si>
  <si>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</si>
  <si>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</si>
  <si>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</si>
  <si>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</si>
  <si>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</si>
  <si>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</si>
  <si>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</si>
  <si>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</si>
  <si>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</si>
  <si>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</si>
  <si>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</si>
  <si>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</si>
  <si>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</si>
  <si>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</si>
  <si>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</si>
  <si>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</si>
  <si>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</si>
  <si>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</si>
  <si>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</si>
  <si>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</si>
  <si>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</si>
  <si>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</si>
  <si>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</si>
  <si>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</si>
  <si>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</si>
  <si>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</si>
  <si>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</si>
  <si>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</si>
  <si>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</si>
  <si>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</si>
  <si>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</si>
  <si>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</si>
  <si>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</si>
  <si>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</si>
  <si>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</si>
  <si>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</si>
  <si>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</si>
  <si>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</si>
  <si>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</si>
  <si>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</si>
  <si>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</si>
  <si>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</si>
  <si>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</si>
  <si>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</si>
  <si>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</si>
  <si>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</si>
  <si>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</si>
  <si>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</si>
  <si>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</si>
  <si>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</si>
  <si>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</si>
  <si>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</si>
  <si>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</si>
  <si>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</si>
  <si>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</si>
  <si>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</si>
  <si>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</si>
  <si>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</si>
  <si>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</si>
  <si>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</si>
  <si>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</si>
  <si>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</si>
  <si>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</si>
  <si>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</si>
  <si>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</si>
  <si>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</si>
  <si>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</si>
  <si>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</si>
  <si>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</si>
  <si>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</si>
  <si>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</si>
  <si>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</si>
  <si>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</si>
  <si>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</si>
  <si>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</si>
  <si>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</si>
  <si>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</si>
  <si>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</si>
  <si>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</si>
  <si>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</si>
  <si>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</si>
  <si>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</si>
  <si>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</si>
  <si>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</si>
  <si>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</si>
  <si>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</si>
  <si>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</si>
  <si>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</si>
  <si>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</si>
  <si>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</si>
  <si>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</si>
  <si>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</si>
  <si>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</si>
  <si>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</si>
  <si>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</si>
  <si>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</si>
  <si>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</si>
  <si>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</si>
  <si>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</si>
  <si>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</si>
  <si>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</si>
  <si>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</si>
  <si>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</si>
  <si>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</si>
  <si>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</si>
  <si>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</si>
  <si>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</si>
  <si>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</si>
  <si>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</si>
  <si>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</si>
  <si>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</si>
  <si>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</si>
  <si>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</si>
  <si>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</si>
  <si>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</si>
  <si>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</si>
  <si>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</si>
  <si>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</si>
  <si>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</si>
  <si>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</si>
  <si>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</si>
  <si>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</si>
  <si>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</si>
  <si>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</si>
  <si>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</si>
  <si>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</si>
  <si>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</si>
  <si>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</si>
  <si>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</si>
  <si>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</si>
  <si>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</si>
  <si>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</si>
  <si>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</si>
  <si>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</si>
  <si>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</si>
  <si>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</si>
  <si>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</si>
  <si>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</si>
  <si>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</si>
  <si>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</si>
  <si>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</si>
  <si>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</si>
  <si>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</si>
  <si>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</si>
  <si>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</si>
  <si>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</si>
  <si>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</si>
  <si>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</si>
  <si>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</si>
  <si>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</si>
  <si>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</si>
  <si>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</si>
  <si>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</si>
  <si>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</si>
  <si>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</si>
  <si>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</si>
  <si>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</si>
  <si>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</si>
  <si>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</si>
  <si>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</si>
  <si>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</si>
  <si>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</si>
  <si>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</si>
  <si>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</si>
  <si>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</si>
  <si>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</si>
  <si>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</si>
  <si>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</si>
  <si>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</si>
  <si>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</si>
  <si>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</si>
  <si>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</si>
  <si>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</si>
  <si>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</si>
  <si>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</si>
  <si>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</si>
  <si>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</si>
  <si>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</si>
  <si>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</si>
  <si>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</si>
  <si>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</si>
  <si>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</si>
  <si>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</si>
  <si>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</si>
  <si>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</si>
  <si>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</si>
  <si>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</si>
  <si>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</si>
  <si>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</si>
  <si>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</si>
  <si>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</si>
  <si>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</si>
  <si>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</si>
  <si>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</si>
  <si>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</si>
  <si>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</si>
  <si>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</si>
  <si>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</si>
  <si>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</si>
  <si>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</si>
  <si>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</si>
  <si>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</si>
  <si>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</si>
  <si>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</si>
  <si>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</si>
  <si>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</si>
  <si>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</si>
  <si>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</si>
  <si>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</si>
  <si>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</si>
  <si>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</si>
  <si>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</si>
  <si>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</si>
  <si>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</si>
  <si>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</si>
  <si>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</si>
  <si>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</si>
  <si>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</si>
  <si>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</si>
  <si>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</si>
  <si>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</si>
  <si>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</si>
  <si>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</si>
  <si>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</si>
  <si>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</si>
  <si>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</si>
  <si>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</si>
  <si>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</si>
  <si>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</si>
  <si>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</si>
  <si>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</si>
  <si>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</si>
  <si>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</si>
  <si>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</si>
  <si>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</si>
  <si>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</si>
  <si>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</si>
  <si>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</si>
  <si>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</si>
  <si>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</si>
  <si>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</si>
  <si>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</si>
  <si>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</si>
  <si>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</si>
  <si>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</si>
  <si>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</si>
  <si>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</si>
  <si>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</si>
  <si>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</si>
  <si>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</si>
  <si>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</si>
  <si>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</si>
  <si>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</si>
  <si>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</si>
  <si>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</si>
  <si>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</si>
  <si>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</si>
  <si>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</si>
  <si>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</si>
  <si>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</si>
  <si>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</si>
  <si>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</si>
  <si>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</si>
  <si>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</si>
  <si>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</si>
  <si>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</si>
  <si>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</si>
  <si>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</si>
  <si>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</si>
  <si>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</si>
  <si>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</si>
  <si>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</si>
  <si>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</si>
  <si>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</si>
  <si>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</si>
  <si>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</si>
  <si>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</si>
  <si>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</si>
  <si>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</si>
  <si>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</si>
  <si>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</si>
  <si>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</si>
  <si>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</si>
  <si>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</si>
  <si>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</si>
  <si>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</si>
  <si>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</si>
  <si>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</si>
  <si>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</si>
  <si>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</si>
  <si>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</si>
  <si>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</si>
  <si>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</si>
  <si>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</si>
  <si>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</si>
  <si>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</si>
  <si>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</si>
  <si>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</si>
  <si>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</si>
  <si>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</si>
  <si>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</si>
  <si>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</si>
  <si>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</si>
  <si>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</si>
  <si>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</si>
  <si>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</si>
  <si>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</si>
  <si>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</si>
  <si>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</si>
  <si>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</si>
  <si>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</si>
  <si>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</si>
  <si>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</si>
  <si>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</si>
  <si>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</si>
  <si>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</si>
  <si>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</si>
  <si>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</si>
  <si>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</si>
  <si>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</si>
  <si>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</si>
  <si>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</si>
  <si>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</si>
  <si>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</si>
  <si>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</si>
  <si>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</si>
  <si>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</si>
  <si>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</si>
  <si>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</si>
  <si>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</si>
  <si>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</si>
  <si>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</si>
  <si>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</si>
  <si>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</si>
  <si>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</si>
  <si>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</si>
  <si>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</si>
  <si>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</si>
  <si>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</si>
  <si>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</si>
  <si>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</si>
  <si>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</si>
  <si>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</si>
  <si>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</si>
  <si>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</si>
  <si>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</si>
  <si>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</si>
  <si>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</si>
  <si>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</si>
  <si>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</si>
  <si>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</si>
  <si>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</si>
  <si>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</si>
  <si>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</si>
  <si>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</si>
  <si>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</si>
  <si>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</si>
  <si>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</si>
  <si>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</si>
  <si>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</si>
  <si>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</si>
  <si>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</si>
  <si>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</si>
  <si>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</si>
  <si>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</si>
  <si>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</si>
  <si>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</si>
  <si>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</si>
  <si>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</si>
  <si>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</si>
  <si>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</si>
  <si>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</si>
  <si>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</si>
  <si>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</si>
  <si>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</si>
  <si>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</si>
  <si>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</si>
  <si>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</si>
  <si>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</si>
  <si>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</si>
  <si>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</si>
  <si>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</si>
  <si>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</si>
  <si>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</si>
  <si>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</si>
  <si>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</si>
  <si>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</si>
  <si>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</si>
  <si>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</si>
  <si>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</si>
  <si>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</si>
  <si>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</si>
  <si>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</si>
  <si>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</si>
  <si>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</si>
  <si>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</si>
  <si>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</si>
  <si>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</si>
  <si>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</si>
  <si>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</si>
  <si>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</si>
  <si>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</si>
  <si>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</si>
  <si>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</si>
  <si>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</si>
  <si>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</si>
  <si>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</si>
  <si>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</si>
  <si>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</si>
  <si>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</si>
  <si>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</si>
  <si>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</si>
  <si>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</si>
  <si>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</si>
  <si>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</si>
  <si>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</si>
  <si>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</si>
  <si>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</si>
  <si>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</si>
  <si>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</si>
  <si>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</si>
  <si>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</si>
  <si>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</si>
  <si>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</si>
  <si>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</si>
  <si>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</si>
  <si>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</si>
  <si>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</si>
  <si>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</si>
  <si>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</si>
  <si>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</si>
  <si>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</si>
  <si>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</si>
  <si>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</si>
  <si>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</si>
  <si>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</si>
  <si>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</si>
  <si>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</si>
  <si>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</si>
  <si>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</si>
  <si>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</si>
  <si>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</si>
  <si>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</si>
  <si>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</si>
  <si>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</si>
  <si>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</si>
  <si>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</si>
  <si>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</si>
  <si>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</si>
  <si>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</si>
  <si>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</si>
  <si>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</si>
  <si>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</si>
  <si>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</si>
  <si>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</si>
  <si>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</si>
  <si>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</si>
  <si>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</si>
  <si>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</si>
  <si>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</si>
  <si>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</si>
  <si>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</si>
  <si>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</si>
  <si>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</si>
  <si>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</si>
  <si>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</si>
  <si>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</si>
  <si>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</si>
  <si>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</si>
  <si>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</si>
  <si>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</si>
  <si>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</si>
  <si>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</si>
  <si>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</si>
  <si>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</si>
  <si>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</si>
  <si>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</si>
  <si>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</si>
  <si>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</si>
  <si>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</si>
  <si>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</si>
  <si>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</si>
  <si>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</si>
  <si>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</si>
  <si>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</si>
  <si>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</si>
  <si>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</si>
  <si>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</si>
  <si>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</si>
  <si>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</si>
  <si>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</si>
  <si>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</si>
  <si>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</si>
  <si>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</si>
  <si>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</si>
  <si>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</si>
  <si>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</si>
  <si>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</si>
  <si>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</si>
  <si>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</si>
  <si>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</si>
  <si>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</si>
  <si>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</si>
  <si>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</si>
  <si>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</si>
  <si>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</si>
  <si>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</si>
  <si>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</si>
  <si>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</si>
  <si>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</si>
  <si>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</si>
  <si>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</si>
  <si>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</si>
  <si>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</si>
  <si>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</si>
  <si>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</si>
  <si>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</si>
  <si>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</si>
  <si>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</si>
  <si>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</si>
  <si>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</si>
  <si>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</si>
  <si>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</si>
  <si>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</si>
  <si>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</si>
  <si>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</si>
  <si>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</si>
  <si>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</si>
  <si>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</si>
  <si>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</si>
  <si>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</si>
  <si>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</si>
  <si>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</si>
  <si>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</si>
  <si>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</si>
  <si>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</si>
  <si>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</si>
  <si>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</si>
  <si>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</si>
  <si>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</si>
  <si>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</si>
  <si>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</si>
  <si>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</si>
  <si>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</si>
  <si>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</si>
  <si>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</si>
  <si>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</si>
  <si>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</si>
  <si>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</si>
  <si>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</si>
  <si>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</si>
  <si>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</si>
  <si>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</si>
  <si>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</si>
  <si>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</si>
  <si>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</si>
  <si>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</si>
  <si>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</si>
  <si>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</si>
  <si>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</si>
  <si>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</si>
  <si>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</si>
  <si>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</si>
  <si>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</si>
  <si>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</si>
  <si>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</si>
  <si>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</si>
  <si>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</si>
  <si>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</si>
  <si>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</si>
  <si>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</si>
  <si>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</si>
  <si>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</si>
  <si>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</si>
  <si>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</si>
  <si>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</si>
  <si>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</si>
  <si>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</si>
  <si>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</si>
  <si>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</si>
  <si>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</si>
  <si>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</si>
  <si>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</si>
  <si>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</si>
  <si>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</si>
  <si>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</si>
  <si>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</si>
  <si>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</si>
  <si>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</si>
  <si>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</si>
  <si>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</si>
  <si>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</si>
  <si>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</si>
  <si>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</si>
  <si>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</si>
  <si>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</si>
  <si>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</si>
  <si>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</si>
  <si>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</si>
  <si>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</si>
  <si>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</si>
  <si>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</si>
  <si>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</si>
  <si>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</si>
  <si>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</si>
  <si>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</si>
  <si>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</si>
  <si>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</si>
  <si>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</si>
  <si>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</si>
  <si>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</si>
  <si>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</si>
  <si>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</si>
  <si>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</si>
  <si>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</si>
  <si>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</si>
  <si>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</si>
  <si>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</si>
  <si>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</si>
  <si>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</si>
  <si>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</si>
  <si>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</si>
  <si>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</si>
  <si>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</si>
  <si>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</si>
  <si>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</si>
  <si>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</si>
  <si>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</si>
  <si>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</si>
  <si>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</si>
  <si>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</si>
  <si>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</si>
  <si>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</si>
  <si>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</si>
  <si>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</si>
  <si>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</si>
  <si>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</si>
  <si>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</si>
  <si>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</si>
  <si>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</si>
  <si>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</si>
  <si>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</si>
  <si>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</si>
  <si>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</si>
  <si>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</si>
  <si>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</si>
  <si>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</si>
  <si>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</si>
  <si>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</si>
  <si>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</si>
  <si>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</si>
  <si>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</si>
  <si>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</si>
  <si>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</si>
  <si>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</si>
  <si>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</si>
  <si>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</si>
  <si>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</si>
  <si>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</si>
  <si>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</si>
  <si>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</si>
  <si>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</si>
  <si>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</si>
  <si>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</si>
  <si>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</si>
  <si>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</si>
  <si>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</si>
  <si>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</si>
  <si>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</si>
  <si>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</si>
  <si>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</si>
  <si>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</si>
  <si>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</si>
  <si>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</si>
  <si>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</si>
  <si>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</si>
  <si>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</si>
  <si>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</si>
  <si>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</si>
  <si>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</si>
  <si>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</si>
  <si>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</si>
  <si>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</si>
  <si>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</si>
  <si>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</si>
  <si>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</si>
  <si>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</si>
  <si>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</si>
  <si>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</si>
  <si>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</si>
  <si>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</si>
  <si>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</si>
  <si>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</si>
  <si>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</si>
  <si>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</si>
  <si>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</si>
  <si>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</si>
  <si>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</si>
  <si>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</si>
  <si>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</si>
  <si>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</si>
  <si>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</si>
  <si>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</si>
  <si>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</si>
  <si>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</si>
  <si>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</si>
  <si>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</si>
  <si>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</si>
  <si>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</si>
  <si>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</si>
  <si>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</si>
  <si>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</si>
  <si>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</si>
  <si>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</si>
  <si>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</si>
  <si>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</si>
  <si>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</si>
  <si>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</si>
  <si>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</si>
  <si>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</si>
  <si>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</si>
  <si>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</si>
  <si>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</si>
  <si>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</si>
  <si>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</si>
  <si>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</si>
  <si>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</si>
  <si>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</si>
  <si>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</si>
  <si>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</si>
  <si>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</si>
  <si>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</si>
  <si>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</si>
  <si>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</si>
  <si>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</si>
  <si>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</si>
  <si>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</si>
  <si>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</si>
  <si>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</si>
  <si>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</si>
  <si>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</si>
  <si>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</si>
  <si>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</si>
  <si>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</si>
  <si>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</si>
  <si>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</si>
  <si>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</si>
  <si>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</si>
  <si>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</si>
  <si>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</si>
  <si>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</si>
  <si>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</si>
  <si>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</si>
  <si>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</si>
  <si>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</si>
  <si>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</si>
  <si>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</si>
  <si>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</si>
  <si>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</si>
  <si>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</si>
  <si>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</si>
  <si>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</si>
  <si>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</si>
  <si>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</si>
  <si>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</si>
  <si>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</si>
  <si>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</si>
  <si>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</si>
  <si>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</si>
  <si>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</si>
  <si>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</si>
  <si>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</si>
  <si>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</si>
  <si>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</si>
  <si>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</si>
  <si>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</si>
  <si>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</si>
  <si>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</si>
  <si>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</si>
  <si>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</si>
  <si>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</si>
  <si>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</si>
  <si>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</si>
  <si>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</si>
  <si>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</si>
  <si>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</si>
  <si>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</si>
  <si>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</si>
  <si>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</si>
  <si>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</si>
  <si>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</si>
  <si>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</si>
  <si>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</si>
  <si>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</si>
  <si>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</si>
  <si>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</si>
  <si>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</si>
  <si>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</si>
  <si>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</si>
  <si>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</si>
  <si>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</si>
  <si>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</si>
  <si>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</si>
  <si>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</si>
  <si>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</si>
  <si>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</si>
  <si>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</si>
  <si>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</si>
  <si>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</si>
  <si>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</si>
  <si>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</si>
  <si>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</si>
  <si>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</si>
  <si>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</si>
  <si>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</si>
  <si>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</si>
  <si>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</si>
  <si>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</si>
  <si>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</si>
  <si>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</si>
  <si>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</si>
  <si>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</si>
  <si>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</si>
  <si>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</si>
  <si>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</si>
  <si>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</si>
  <si>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</si>
  <si>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</si>
  <si>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</si>
  <si>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</si>
  <si>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</si>
  <si>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</si>
  <si>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</si>
  <si>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</si>
  <si>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</si>
  <si>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</si>
  <si>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</si>
  <si>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</si>
  <si>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</si>
  <si>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</si>
  <si>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</si>
  <si>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</si>
  <si>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</si>
  <si>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</si>
  <si>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</si>
  <si>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</si>
  <si>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</si>
  <si>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</si>
  <si>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</si>
  <si>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</si>
  <si>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</si>
  <si>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</si>
  <si>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</si>
  <si>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</si>
  <si>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</si>
  <si>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</si>
  <si>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</si>
  <si>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</si>
  <si>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</si>
  <si>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</si>
  <si>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</si>
  <si>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</si>
  <si>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</si>
  <si>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</si>
  <si>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</si>
  <si>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</si>
  <si>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</si>
  <si>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</si>
  <si>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</si>
  <si>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</si>
  <si>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</si>
  <si>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</si>
  <si>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</si>
  <si>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</si>
  <si>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</si>
  <si>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</si>
  <si>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</si>
  <si>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</si>
  <si>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</si>
  <si>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</si>
  <si>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</si>
  <si>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</si>
  <si>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</si>
  <si>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</si>
  <si>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</si>
  <si>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</si>
  <si>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</si>
  <si>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</si>
  <si>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</si>
  <si>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</si>
  <si>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</si>
  <si>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</si>
  <si>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</si>
  <si>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</si>
  <si>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</si>
  <si>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</si>
  <si>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</si>
  <si>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</si>
  <si>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</si>
  <si>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</si>
  <si>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</si>
  <si>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</si>
  <si>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</si>
  <si>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</si>
  <si>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</si>
  <si>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</si>
  <si>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</si>
  <si>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</si>
  <si>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</si>
  <si>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</si>
  <si>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</si>
  <si>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</si>
  <si>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</si>
  <si>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</si>
  <si>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</si>
  <si>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</si>
  <si>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</si>
  <si>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</si>
  <si>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</si>
  <si>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</si>
  <si>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</si>
  <si>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</si>
  <si>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</si>
  <si>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</si>
  <si>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</si>
  <si>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</si>
  <si>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</si>
  <si>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</si>
  <si>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</si>
  <si>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</si>
  <si>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</si>
  <si>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</si>
  <si>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</si>
  <si>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</si>
  <si>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</si>
  <si>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</si>
  <si>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</si>
  <si>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</si>
  <si>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</si>
  <si>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</si>
  <si>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</si>
  <si>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</si>
  <si>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</si>
  <si>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</si>
  <si>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</si>
  <si>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</si>
  <si>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</si>
  <si>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</si>
  <si>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</si>
  <si>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</si>
  <si>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</si>
  <si>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</si>
  <si>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</si>
  <si>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</si>
  <si>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</si>
  <si>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</si>
  <si>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</si>
  <si>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</si>
  <si>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</si>
  <si>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</si>
  <si>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</si>
  <si>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</si>
  <si>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</si>
  <si>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</si>
  <si>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</si>
  <si>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</si>
  <si>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</si>
  <si>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</si>
  <si>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</si>
  <si>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</si>
  <si>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</si>
  <si>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</si>
  <si>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</si>
  <si>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</si>
  <si>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</si>
  <si>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</si>
  <si>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</si>
  <si>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</si>
  <si>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</si>
  <si>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</si>
  <si>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</si>
  <si>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</si>
  <si>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</si>
  <si>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</si>
  <si>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</si>
  <si>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</si>
  <si>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</si>
  <si>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</si>
  <si>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</si>
  <si>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</si>
  <si>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</si>
  <si>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</si>
  <si>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</si>
  <si>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</si>
  <si>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</si>
  <si>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</si>
  <si>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</si>
  <si>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</si>
  <si>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</si>
  <si>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</si>
  <si>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</si>
  <si>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</si>
  <si>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</si>
  <si>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</si>
  <si>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</si>
  <si>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</si>
  <si>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</si>
  <si>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</si>
  <si>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</si>
  <si>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</si>
  <si>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</si>
  <si>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</si>
  <si>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</si>
  <si>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</si>
  <si>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</si>
  <si>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</si>
  <si>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</si>
  <si>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</si>
  <si>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</si>
  <si>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</si>
  <si>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</si>
  <si>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</si>
  <si>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</si>
  <si>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</si>
  <si>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</si>
  <si>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</si>
  <si>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</si>
  <si>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</si>
  <si>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</si>
  <si>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</si>
  <si>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</si>
  <si>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</si>
  <si>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</si>
  <si>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</si>
  <si>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</si>
  <si>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</si>
  <si>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</si>
  <si>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</si>
  <si>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</si>
  <si>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</si>
  <si>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</si>
  <si>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</si>
  <si>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</si>
  <si>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</si>
  <si>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</si>
  <si>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</si>
  <si>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</si>
  <si>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</si>
  <si>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</si>
  <si>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</si>
  <si>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</si>
  <si>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</si>
  <si>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</si>
  <si>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</si>
  <si>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</si>
  <si>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</si>
  <si>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</si>
  <si>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</si>
  <si>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</si>
  <si>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</si>
  <si>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</si>
  <si>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</si>
  <si>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</si>
  <si>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</si>
  <si>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</si>
  <si>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</si>
  <si>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</si>
  <si>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</si>
  <si>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</si>
  <si>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</si>
  <si>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</si>
  <si>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</si>
  <si>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</si>
  <si>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</si>
  <si>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</si>
  <si>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</si>
  <si>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</si>
  <si>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</si>
  <si>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</si>
  <si>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</si>
  <si>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</si>
  <si>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</si>
  <si>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</si>
  <si>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</si>
  <si>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</si>
  <si>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</si>
  <si>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</si>
  <si>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</si>
  <si>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</si>
  <si>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</si>
  <si>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</si>
  <si>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</si>
  <si>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</si>
  <si>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</si>
  <si>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</si>
  <si>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</si>
  <si>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</si>
  <si>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</si>
  <si>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</si>
  <si>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</si>
  <si>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</si>
  <si>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</si>
  <si>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</si>
  <si>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</si>
  <si>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</si>
  <si>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</si>
  <si>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</si>
  <si>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</si>
  <si>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</si>
  <si>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</si>
  <si>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</si>
  <si>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</si>
  <si>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</si>
  <si>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</si>
  <si>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</si>
  <si>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</si>
  <si>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</si>
  <si>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</si>
  <si>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</si>
  <si>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</si>
  <si>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</si>
  <si>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</si>
  <si>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</si>
  <si>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</si>
  <si>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</si>
  <si>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</si>
  <si>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</si>
  <si>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</si>
  <si>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</si>
  <si>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</si>
  <si>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</si>
  <si>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</si>
  <si>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</si>
  <si>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</si>
  <si>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</si>
  <si>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</si>
  <si>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</si>
  <si>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</si>
  <si>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</si>
  <si>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</si>
  <si>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</si>
  <si>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</si>
  <si>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</si>
  <si>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</si>
  <si>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</si>
  <si>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</si>
  <si>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</si>
  <si>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</si>
  <si>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</si>
  <si>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</si>
  <si>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</si>
  <si>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</si>
  <si>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</si>
  <si>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</si>
  <si>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</si>
  <si>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</si>
  <si>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</si>
  <si>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</si>
  <si>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</si>
  <si>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</si>
  <si>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</si>
  <si>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</si>
  <si>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</si>
  <si>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</si>
  <si>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</si>
  <si>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</si>
  <si>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</si>
  <si>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</si>
  <si>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</si>
  <si>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</si>
  <si>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</si>
  <si>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</si>
  <si>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</si>
  <si>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</si>
  <si>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</si>
  <si>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</si>
  <si>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</si>
  <si>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</si>
  <si>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</si>
  <si>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</si>
  <si>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</si>
  <si>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</si>
  <si>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</si>
  <si>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</si>
  <si>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</si>
  <si>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</si>
  <si>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</si>
  <si>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</si>
  <si>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</si>
  <si>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</si>
  <si>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</si>
  <si>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</si>
  <si>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</si>
  <si>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</si>
  <si>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</si>
  <si>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</si>
  <si>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</si>
  <si>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</si>
  <si>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</si>
  <si>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</si>
  <si>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</si>
  <si>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</si>
  <si>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</si>
  <si>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</si>
  <si>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</si>
  <si>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</si>
  <si>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</si>
  <si>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</si>
  <si>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</si>
  <si>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</si>
  <si>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</si>
  <si>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</si>
  <si>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</si>
  <si>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</si>
  <si>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</si>
  <si>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</si>
  <si>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</si>
  <si>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</si>
  <si>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</si>
  <si>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</si>
  <si>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</si>
  <si>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</si>
  <si>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</si>
  <si>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</si>
  <si>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</si>
  <si>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</si>
  <si>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</si>
  <si>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</si>
  <si>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</si>
  <si>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</si>
  <si>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</si>
  <si>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</si>
  <si>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</si>
  <si>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</si>
  <si>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</si>
  <si>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</si>
  <si>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</si>
  <si>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</si>
  <si>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</si>
  <si>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</si>
  <si>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</si>
  <si>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</si>
  <si>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</si>
  <si>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</si>
  <si>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</si>
  <si>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</si>
  <si>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</si>
  <si>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</si>
  <si>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</si>
  <si>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</si>
  <si>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</si>
  <si>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</si>
  <si>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</si>
  <si>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</si>
  <si>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</si>
  <si>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</si>
  <si>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</si>
  <si>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</si>
  <si>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</si>
  <si>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</si>
  <si>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</si>
  <si>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</si>
  <si>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</si>
  <si>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</si>
  <si>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</si>
  <si>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</si>
  <si>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</si>
  <si>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</si>
  <si>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</si>
  <si>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</si>
  <si>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</si>
  <si>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</si>
  <si>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</si>
  <si>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</si>
  <si>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</si>
  <si>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</si>
  <si>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</si>
  <si>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</si>
  <si>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</si>
  <si>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</si>
  <si>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</si>
  <si>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</si>
  <si>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</si>
  <si>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</si>
  <si>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</si>
  <si>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</si>
  <si>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</si>
  <si>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</si>
  <si>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</si>
  <si>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</si>
  <si>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</si>
  <si>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</si>
  <si>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</si>
  <si>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</si>
  <si>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</si>
  <si>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</si>
  <si>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</si>
  <si>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</si>
  <si>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</si>
  <si>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</si>
  <si>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</si>
  <si>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</si>
  <si>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</si>
  <si>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</si>
  <si>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</si>
  <si>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</si>
  <si>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</si>
  <si>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</si>
  <si>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</si>
  <si>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</si>
  <si>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</si>
  <si>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</si>
  <si>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</si>
  <si>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</si>
  <si>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</si>
  <si>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</si>
  <si>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</si>
  <si>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</si>
  <si>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</si>
  <si>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</si>
  <si>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</si>
  <si>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</si>
  <si>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</si>
  <si>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</si>
  <si>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</si>
  <si>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</si>
  <si>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</si>
  <si>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</si>
  <si>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</si>
  <si>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</si>
  <si>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</si>
  <si>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</si>
  <si>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</si>
  <si>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</si>
  <si>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</si>
  <si>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</si>
  <si>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</si>
  <si>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</si>
  <si>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</si>
  <si>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</si>
  <si>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</si>
  <si>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</si>
  <si>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</si>
  <si>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</si>
  <si>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</si>
  <si>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</si>
  <si>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</si>
  <si>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</si>
  <si>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</si>
  <si>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</si>
  <si>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</si>
  <si>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</si>
  <si>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</si>
  <si>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</si>
  <si>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</si>
  <si>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</si>
  <si>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</si>
  <si>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</si>
  <si>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</si>
  <si>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</si>
  <si>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</si>
  <si>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</si>
  <si>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</si>
  <si>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</si>
  <si>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</si>
  <si>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</si>
  <si>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</si>
  <si>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</si>
  <si>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</si>
  <si>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</si>
  <si>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</si>
  <si>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</si>
  <si>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</si>
  <si>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</si>
  <si>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</si>
  <si>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</si>
  <si>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</si>
  <si>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</si>
  <si>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</si>
  <si>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</si>
  <si>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</si>
  <si>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</si>
  <si>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</si>
  <si>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</si>
  <si>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</si>
  <si>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</si>
  <si>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</si>
  <si>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</si>
  <si>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</si>
  <si>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</si>
  <si>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</si>
  <si>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</si>
  <si>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</si>
  <si>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</si>
  <si>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</si>
  <si>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</si>
  <si>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</si>
  <si>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</si>
  <si>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</si>
  <si>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</si>
  <si>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</si>
  <si>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</si>
  <si>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</si>
  <si>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</si>
  <si>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</si>
  <si>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</si>
  <si>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</si>
  <si>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</si>
  <si>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</si>
  <si>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</si>
  <si>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</si>
  <si>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</si>
  <si>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</si>
  <si>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</si>
  <si>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</si>
  <si>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</si>
  <si>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</si>
  <si>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</si>
  <si>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</si>
  <si>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</si>
  <si>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</si>
  <si>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</si>
  <si>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</si>
  <si>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</si>
  <si>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</si>
  <si>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</si>
  <si>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</si>
  <si>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</si>
  <si>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</si>
  <si>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</si>
  <si>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</si>
  <si>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</si>
  <si>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</si>
  <si>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</si>
  <si>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</si>
  <si>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</si>
  <si>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</si>
  <si>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</si>
  <si>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</si>
  <si>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</si>
  <si>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</si>
  <si>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</si>
  <si>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</si>
  <si>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</si>
  <si>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</si>
  <si>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</si>
  <si>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</si>
  <si>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</si>
  <si>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</si>
  <si>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</si>
  <si>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</si>
  <si>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</si>
  <si>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</si>
  <si>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</si>
  <si>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</si>
  <si>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</si>
  <si>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</si>
  <si>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</si>
  <si>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</si>
  <si>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</si>
  <si>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</si>
  <si>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</si>
  <si>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</si>
  <si>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</si>
  <si>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</si>
  <si>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</si>
  <si>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</si>
  <si>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</si>
  <si>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</si>
  <si>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</si>
  <si>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</si>
  <si>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</si>
  <si>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</si>
  <si>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</si>
  <si>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</si>
  <si>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</si>
  <si>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</si>
  <si>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</si>
  <si>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</si>
  <si>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</si>
  <si>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</si>
  <si>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</si>
  <si>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</si>
  <si>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</si>
  <si>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</si>
  <si>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</si>
  <si>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</si>
  <si>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</si>
  <si>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</si>
  <si>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</si>
  <si>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</si>
  <si>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</si>
  <si>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</si>
  <si>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</si>
  <si>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</si>
  <si>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</si>
  <si>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</si>
  <si>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</si>
  <si>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</si>
  <si>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</si>
  <si>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</si>
  <si>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</si>
  <si>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</si>
  <si>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</si>
  <si>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</si>
  <si>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</si>
  <si>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</si>
  <si>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</si>
  <si>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</si>
  <si>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</si>
  <si>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</si>
  <si>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</si>
  <si>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</si>
  <si>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</si>
  <si>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</si>
  <si>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</si>
  <si>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</si>
  <si>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</si>
  <si>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</si>
  <si>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</si>
  <si>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</si>
  <si>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</si>
  <si>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</si>
  <si>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</si>
  <si>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</si>
  <si>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</si>
  <si>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</si>
  <si>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</si>
  <si>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</si>
  <si>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</si>
  <si>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</si>
  <si>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</si>
  <si>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</si>
  <si>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</si>
  <si>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</si>
  <si>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</si>
  <si>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</si>
  <si>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</si>
  <si>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</si>
  <si>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</si>
  <si>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</si>
  <si>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</si>
  <si>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</si>
  <si>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</si>
  <si>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</si>
  <si>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</si>
  <si>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</si>
  <si>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</si>
  <si>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</si>
  <si>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</si>
  <si>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</si>
  <si>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</si>
  <si>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</si>
  <si>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</si>
  <si>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</si>
  <si>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</si>
  <si>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</si>
  <si>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</si>
  <si>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</si>
  <si>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</si>
  <si>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</si>
  <si>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</si>
  <si>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</si>
  <si>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</si>
  <si>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</si>
  <si>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</si>
  <si>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</si>
  <si>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</si>
  <si>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</si>
  <si>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</si>
  <si>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</si>
  <si>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</si>
  <si>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</si>
  <si>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</si>
  <si>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</si>
  <si>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</si>
  <si>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</si>
  <si>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</si>
  <si>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</si>
  <si>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</si>
  <si>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</si>
  <si>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</si>
  <si>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</si>
  <si>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</si>
  <si>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</si>
  <si>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</si>
  <si>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</si>
  <si>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</si>
  <si>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</si>
  <si>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</si>
  <si>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</si>
  <si>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</si>
  <si>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</si>
  <si>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</si>
  <si>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</si>
  <si>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</si>
  <si>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</si>
  <si>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</si>
  <si>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</si>
  <si>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</si>
  <si>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</si>
  <si>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</si>
  <si>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</si>
  <si>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</si>
  <si>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</si>
  <si>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</si>
  <si>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</si>
  <si>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</si>
  <si>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</si>
  <si>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</si>
  <si>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</si>
  <si>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</si>
  <si>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</si>
  <si>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</si>
  <si>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</si>
  <si>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</si>
  <si>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</si>
  <si>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</si>
  <si>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</si>
  <si>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</si>
  <si>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</si>
  <si>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</si>
  <si>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</si>
  <si>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</si>
  <si>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</si>
  <si>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</si>
  <si>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</si>
  <si>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</si>
  <si>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</si>
  <si>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</si>
  <si>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</si>
  <si>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</si>
  <si>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</si>
  <si>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</si>
  <si>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</si>
  <si>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</si>
  <si>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</si>
  <si>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</si>
  <si>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</si>
  <si>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</si>
  <si>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</si>
  <si>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</si>
  <si>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</si>
  <si>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</si>
  <si>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</si>
  <si>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</si>
  <si>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</si>
  <si>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</si>
  <si>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</si>
  <si>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</si>
  <si>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</si>
  <si>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</si>
  <si>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</si>
  <si>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</si>
  <si>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</si>
  <si>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</si>
  <si>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</si>
  <si>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</si>
  <si>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</si>
  <si>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</si>
  <si>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</si>
  <si>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</si>
  <si>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</si>
  <si>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</si>
  <si>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</si>
  <si>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</si>
  <si>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</si>
  <si>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</si>
  <si>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</si>
  <si>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</si>
  <si>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</si>
  <si>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</si>
  <si>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</si>
  <si>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</si>
  <si>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</si>
  <si>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</si>
  <si>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</si>
  <si>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</si>
  <si>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</si>
  <si>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</si>
  <si>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</si>
  <si>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</si>
  <si>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</si>
  <si>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</si>
  <si>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</si>
  <si>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</si>
  <si>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</si>
  <si>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</si>
  <si>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</si>
  <si>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</si>
  <si>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</si>
  <si>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</si>
  <si>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</si>
  <si>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</si>
  <si>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</si>
  <si>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</si>
  <si>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</si>
  <si>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</si>
  <si>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</si>
  <si>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</si>
  <si>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</si>
  <si>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</si>
  <si>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</si>
  <si>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</si>
  <si>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</si>
  <si>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</si>
  <si>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</si>
  <si>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</si>
  <si>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</si>
  <si>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</si>
  <si>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</si>
  <si>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</si>
  <si>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</si>
  <si>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</si>
  <si>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</si>
  <si>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</si>
  <si>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</si>
  <si>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</si>
  <si>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</si>
  <si>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</si>
  <si>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</si>
  <si>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</si>
  <si>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</si>
  <si>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</si>
  <si>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</si>
  <si>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</si>
  <si>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</si>
  <si>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</si>
  <si>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</si>
  <si>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</si>
  <si>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</si>
  <si>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</si>
  <si>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</si>
  <si>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</si>
  <si>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</si>
  <si>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</si>
  <si>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</si>
  <si>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</si>
  <si>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</si>
  <si>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</si>
  <si>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</si>
  <si>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</si>
  <si>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</si>
  <si>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</si>
  <si>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</si>
  <si>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</si>
  <si>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</si>
  <si>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</si>
  <si>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</si>
  <si>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</si>
  <si>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</si>
  <si>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</si>
  <si>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</si>
  <si>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</si>
  <si>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</si>
  <si>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</si>
  <si>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</si>
  <si>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</si>
  <si>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</si>
  <si>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</si>
  <si>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</si>
  <si>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</si>
  <si>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</si>
  <si>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</si>
  <si>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</si>
  <si>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</si>
  <si>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</si>
  <si>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</si>
  <si>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</si>
  <si>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</si>
  <si>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</si>
  <si>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</si>
  <si>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</si>
  <si>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</si>
  <si>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</si>
  <si>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</si>
  <si>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</si>
  <si>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</si>
  <si>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</si>
  <si>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</si>
  <si>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</si>
  <si>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</si>
  <si>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</si>
  <si>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</si>
  <si>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</si>
  <si>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</si>
  <si>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</si>
  <si>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</si>
  <si>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</si>
  <si>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</si>
  <si>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</si>
  <si>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</si>
  <si>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</si>
  <si>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</si>
  <si>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</si>
  <si>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</si>
  <si>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</si>
  <si>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</si>
  <si>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</si>
  <si>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</si>
  <si>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</si>
  <si>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</si>
  <si>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</si>
  <si>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</si>
  <si>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</si>
  <si>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</si>
  <si>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</si>
  <si>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</si>
  <si>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</si>
  <si>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</si>
  <si>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</si>
  <si>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</si>
  <si>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</si>
  <si>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</si>
  <si>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</si>
  <si>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</si>
  <si>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</si>
  <si>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</si>
  <si>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</si>
  <si>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</si>
  <si>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</si>
  <si>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</si>
  <si>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</si>
  <si>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</si>
  <si>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</si>
  <si>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</si>
  <si>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</si>
  <si>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</si>
  <si>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</si>
  <si>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</si>
  <si>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</si>
  <si>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</si>
  <si>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</si>
  <si>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</si>
  <si>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</si>
  <si>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</si>
  <si>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</si>
  <si>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</si>
  <si>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</si>
  <si>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</si>
  <si>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</si>
  <si>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</si>
  <si>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</si>
  <si>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</si>
  <si>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</si>
  <si>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</si>
  <si>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</si>
  <si>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</si>
  <si>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</si>
  <si>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</si>
  <si>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</si>
  <si>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</si>
  <si>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</si>
  <si>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</si>
  <si>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</si>
  <si>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</si>
  <si>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</si>
  <si>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</si>
  <si>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</si>
  <si>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</si>
  <si>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</si>
  <si>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</si>
  <si>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</si>
  <si>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</si>
  <si>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</si>
  <si>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</si>
  <si>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</si>
  <si>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</si>
  <si>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</si>
  <si>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</si>
  <si>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</si>
  <si>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</si>
  <si>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</si>
  <si>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</si>
  <si>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</si>
  <si>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</si>
  <si>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</si>
  <si>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</si>
  <si>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</si>
  <si>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</si>
  <si>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</si>
  <si>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</si>
  <si>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</si>
  <si>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</si>
  <si>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</si>
  <si>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</si>
  <si>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</si>
  <si>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</si>
  <si>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</si>
  <si>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</si>
  <si>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</si>
  <si>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</si>
  <si>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</si>
  <si>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</si>
  <si>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</si>
  <si>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</si>
  <si>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</si>
  <si>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</si>
  <si>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</si>
  <si>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</si>
  <si>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</si>
  <si>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</si>
  <si>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</si>
  <si>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</si>
  <si>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</si>
  <si>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</si>
  <si>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</si>
  <si>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</si>
  <si>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</si>
  <si>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</si>
  <si>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</si>
  <si>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</si>
  <si>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</si>
  <si>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</si>
  <si>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</si>
  <si>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</si>
  <si>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</si>
  <si>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</si>
  <si>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</si>
  <si>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</si>
  <si>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</si>
  <si>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</si>
  <si>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</si>
  <si>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</si>
  <si>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</si>
  <si>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</si>
  <si>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</si>
  <si>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</si>
  <si>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</si>
  <si>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</si>
  <si>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</si>
  <si>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</si>
  <si>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</si>
  <si>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</si>
  <si>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</si>
  <si>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</si>
  <si>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</si>
  <si>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</si>
  <si>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</si>
  <si>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</si>
  <si>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</si>
  <si>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</si>
  <si>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</si>
  <si>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</si>
  <si>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</si>
  <si>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</si>
  <si>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</si>
  <si>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</si>
  <si>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</si>
  <si>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</si>
  <si>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</si>
  <si>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</si>
  <si>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</si>
  <si>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</si>
  <si>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</si>
  <si>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</si>
  <si>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</si>
  <si>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</si>
  <si>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</si>
  <si>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</si>
  <si>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</si>
  <si>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</si>
  <si>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</si>
  <si>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</si>
  <si>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</si>
  <si>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</si>
  <si>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</si>
  <si>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</si>
  <si>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</si>
  <si>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</si>
  <si>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</si>
  <si>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</si>
  <si>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</si>
  <si>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</si>
  <si>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</si>
  <si>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</si>
  <si>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</si>
  <si>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</si>
  <si>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</si>
  <si>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</si>
  <si>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</si>
  <si>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</si>
  <si>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</si>
  <si>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</si>
  <si>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</si>
  <si>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</si>
  <si>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</si>
  <si>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</si>
  <si>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</si>
  <si>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</si>
  <si>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</si>
  <si>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</si>
  <si>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</si>
  <si>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</si>
  <si>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</si>
  <si>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</si>
  <si>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</si>
  <si>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</si>
  <si>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</si>
  <si>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</si>
  <si>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</si>
  <si>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</si>
  <si>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</si>
  <si>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</si>
  <si>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</si>
  <si>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</si>
  <si>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</si>
  <si>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</si>
  <si>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</si>
  <si>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</si>
  <si>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</si>
  <si>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</si>
  <si>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</si>
  <si>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</si>
  <si>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</si>
  <si>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</si>
  <si>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</si>
  <si>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</si>
  <si>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</si>
  <si>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</si>
  <si>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</si>
  <si>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</si>
  <si>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</si>
  <si>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</si>
  <si>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</si>
  <si>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</si>
  <si>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</si>
  <si>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</si>
  <si>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</si>
  <si>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</si>
  <si>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</si>
  <si>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</si>
  <si>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</si>
  <si>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</si>
  <si>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</si>
  <si>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</si>
  <si>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</si>
  <si>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</si>
  <si>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</si>
  <si>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</si>
  <si>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</si>
  <si>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</si>
  <si>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</si>
  <si>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</si>
  <si>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</si>
  <si>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</si>
  <si>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</si>
  <si>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</si>
  <si>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</si>
  <si>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</si>
  <si>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</si>
  <si>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</si>
  <si>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</si>
  <si>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</si>
  <si>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</si>
  <si>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</si>
  <si>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</si>
  <si>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</si>
  <si>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</si>
  <si>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</si>
  <si>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</si>
  <si>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</si>
  <si>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</si>
  <si>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</si>
  <si>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</si>
  <si>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</si>
  <si>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</si>
  <si>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</si>
  <si>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</si>
  <si>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</si>
  <si>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</si>
  <si>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</si>
  <si>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</si>
  <si>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</si>
  <si>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</si>
  <si>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</si>
  <si>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</si>
  <si>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</si>
  <si>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</si>
  <si>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</si>
  <si>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</si>
  <si>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</si>
  <si>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</si>
  <si>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</si>
  <si>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</si>
  <si>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</si>
  <si>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</si>
  <si>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</si>
  <si>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</si>
  <si>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</si>
  <si>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</si>
  <si>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</si>
  <si>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</si>
  <si>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</si>
  <si>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</si>
  <si>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</si>
  <si>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</si>
  <si>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</si>
  <si>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</si>
  <si>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</si>
  <si>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</si>
  <si>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</si>
  <si>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</si>
  <si>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</si>
  <si>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</si>
  <si>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</si>
  <si>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</si>
  <si>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</si>
  <si>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</si>
  <si>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</si>
  <si>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</si>
  <si>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</si>
  <si>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</si>
  <si>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</si>
  <si>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</si>
  <si>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</si>
  <si>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</si>
  <si>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</si>
  <si>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</si>
  <si>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</si>
  <si>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</si>
  <si>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</si>
  <si>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</si>
  <si>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</si>
  <si>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</si>
  <si>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</si>
  <si>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</si>
  <si>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</si>
  <si>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</si>
  <si>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</si>
  <si>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</si>
  <si>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</si>
  <si>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</si>
  <si>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</si>
  <si>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</si>
  <si>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</si>
  <si>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</si>
  <si>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</si>
  <si>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</si>
  <si>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</si>
  <si>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</si>
  <si>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</si>
  <si>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</si>
  <si>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</si>
  <si>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</si>
  <si>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</si>
  <si>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</si>
  <si>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</si>
  <si>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</si>
  <si>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</si>
  <si>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</si>
  <si>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</si>
  <si>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</si>
  <si>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</si>
  <si>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</si>
  <si>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</si>
  <si>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</si>
  <si>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</si>
  <si>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</si>
  <si>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</si>
  <si>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</si>
  <si>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</si>
  <si>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</si>
  <si>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</si>
  <si>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</si>
  <si>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</si>
  <si>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</si>
  <si>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</si>
  <si>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</si>
  <si>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</si>
  <si>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</si>
  <si>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</si>
  <si>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</si>
  <si>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</si>
  <si>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</si>
  <si>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</si>
  <si>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</si>
  <si>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</si>
  <si>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</si>
  <si>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</si>
  <si>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</si>
  <si>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</si>
  <si>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</si>
  <si>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</si>
  <si>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</si>
  <si>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</si>
  <si>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</si>
  <si>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</si>
  <si>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</si>
  <si>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</si>
  <si>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</si>
  <si>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</si>
  <si>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</si>
  <si>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</si>
  <si>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</si>
  <si>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</si>
  <si>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</si>
  <si>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</si>
  <si>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</si>
  <si>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</si>
  <si>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</si>
  <si>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</si>
  <si>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</si>
  <si>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</si>
  <si>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</si>
  <si>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</si>
  <si>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</si>
  <si>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</si>
  <si>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</si>
  <si>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</si>
  <si>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</si>
  <si>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</si>
  <si>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</si>
  <si>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</si>
  <si>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</si>
  <si>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</si>
  <si>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</si>
  <si>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</si>
  <si>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</si>
  <si>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</si>
  <si>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</si>
  <si>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</si>
  <si>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</si>
  <si>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</si>
  <si>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</si>
  <si>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</si>
  <si>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</si>
  <si>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</si>
  <si>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</si>
  <si>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</si>
  <si>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</si>
  <si>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</si>
  <si>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</si>
  <si>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</si>
  <si>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</si>
  <si>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</si>
  <si>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</si>
  <si>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</si>
  <si>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</si>
  <si>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</si>
  <si>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</si>
  <si>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</si>
  <si>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</si>
  <si>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</si>
  <si>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</si>
  <si>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</si>
  <si>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</si>
  <si>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</si>
  <si>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</si>
  <si>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</si>
  <si>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</si>
  <si>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</si>
  <si>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</si>
  <si>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</si>
  <si>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</si>
  <si>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</si>
  <si>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</si>
  <si>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</si>
  <si>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</si>
  <si>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</si>
  <si>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</si>
  <si>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</si>
  <si>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</si>
  <si>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</si>
  <si>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</si>
  <si>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</si>
  <si>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</si>
  <si>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</si>
  <si>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</si>
  <si>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</si>
  <si>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</si>
  <si>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</si>
  <si>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</si>
  <si>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</si>
  <si>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</si>
  <si>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</si>
  <si>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</si>
  <si>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</si>
  <si>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</si>
  <si>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</si>
  <si>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</si>
  <si>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</si>
  <si>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</si>
  <si>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</si>
  <si>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</si>
  <si>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</si>
  <si>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</si>
  <si>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</si>
  <si>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</si>
  <si>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</si>
  <si>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</si>
  <si>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</si>
  <si>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</si>
  <si>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</si>
  <si>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</si>
  <si>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</si>
  <si>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</si>
  <si>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</si>
  <si>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</si>
  <si>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</si>
  <si>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</si>
  <si>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</si>
  <si>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</si>
  <si>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</si>
  <si>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</si>
  <si>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</si>
  <si>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</si>
  <si>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</si>
  <si>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</si>
  <si>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</si>
  <si>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</si>
  <si>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</si>
  <si>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</si>
  <si>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</si>
  <si>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</si>
  <si>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</si>
  <si>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</si>
  <si>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</si>
  <si>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</si>
  <si>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</si>
  <si>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</si>
  <si>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</si>
  <si>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</si>
  <si>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</si>
  <si>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</si>
  <si>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</si>
  <si>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</si>
  <si>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</si>
  <si>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</si>
  <si>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</si>
  <si>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</si>
  <si>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</si>
  <si>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</si>
  <si>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</si>
  <si>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</si>
  <si>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</si>
  <si>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</si>
  <si>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</si>
  <si>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</si>
  <si>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</si>
  <si>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</si>
  <si>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</si>
  <si>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</si>
  <si>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</si>
  <si>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</si>
  <si>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</si>
  <si>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</si>
  <si>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</si>
  <si>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</si>
  <si>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</si>
  <si>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</si>
  <si>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</si>
  <si>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</si>
  <si>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</si>
  <si>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</si>
  <si>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</si>
  <si>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</si>
  <si>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</si>
  <si>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</si>
  <si>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</si>
  <si>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</si>
  <si>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</si>
  <si>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</si>
  <si>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</si>
  <si>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</si>
  <si>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</si>
  <si>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</si>
  <si>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</si>
  <si>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</si>
  <si>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</si>
  <si>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</si>
  <si>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</si>
  <si>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</si>
  <si>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</si>
  <si>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</si>
  <si>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</si>
  <si>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</si>
  <si>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</si>
  <si>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</si>
  <si>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</si>
  <si>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</si>
  <si>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</si>
  <si>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</si>
  <si>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</si>
  <si>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</si>
  <si>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</si>
  <si>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</si>
  <si>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</si>
  <si>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</si>
  <si>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</si>
  <si>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</si>
  <si>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</si>
  <si>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</si>
  <si>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</si>
  <si>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</si>
  <si>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</si>
  <si>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</si>
  <si>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</si>
  <si>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</si>
  <si>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</si>
  <si>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</si>
  <si>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</si>
  <si>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</si>
  <si>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</si>
  <si>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</si>
  <si>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</si>
  <si>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</si>
  <si>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</si>
  <si>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</si>
  <si>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</si>
  <si>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</si>
  <si>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</si>
  <si>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</si>
  <si>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</si>
  <si>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</si>
  <si>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</si>
  <si>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</si>
  <si>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</si>
  <si>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</si>
  <si>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</si>
  <si>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</si>
  <si>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</si>
  <si>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</si>
  <si>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</si>
  <si>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</si>
  <si>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</si>
  <si>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</si>
  <si>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</si>
  <si>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</si>
  <si>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</si>
  <si>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</si>
  <si>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</si>
  <si>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</si>
  <si>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</si>
  <si>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</si>
  <si>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</si>
  <si>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</si>
  <si>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</si>
  <si>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</si>
  <si>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</si>
  <si>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</si>
  <si>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</si>
  <si>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</si>
  <si>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</si>
  <si>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</si>
  <si>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</si>
  <si>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</si>
  <si>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</si>
  <si>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</si>
  <si>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</si>
  <si>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</si>
  <si>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</si>
  <si>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</si>
  <si>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</si>
  <si>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</si>
  <si>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</si>
  <si>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</si>
  <si>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</si>
  <si>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</si>
  <si>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</si>
  <si>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</si>
  <si>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</si>
  <si>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</si>
  <si>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</si>
  <si>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</si>
  <si>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</si>
  <si>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</si>
  <si>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</si>
  <si>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</si>
  <si>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</si>
  <si>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</si>
  <si>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</si>
  <si>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</si>
  <si>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</si>
  <si>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</si>
  <si>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</si>
  <si>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</si>
  <si>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</si>
  <si>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</si>
  <si>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</si>
  <si>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</si>
  <si>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</si>
  <si>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</si>
  <si>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</si>
  <si>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</si>
  <si>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</si>
  <si>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</si>
  <si>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</si>
  <si>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</si>
  <si>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</si>
  <si>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</si>
  <si>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</si>
  <si>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</si>
  <si>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</si>
  <si>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</si>
  <si>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</si>
  <si>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</si>
  <si>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</si>
  <si>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</si>
  <si>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</si>
  <si>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</si>
  <si>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</si>
  <si>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</si>
  <si>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</si>
  <si>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</si>
  <si>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</si>
  <si>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</si>
  <si>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</si>
  <si>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</si>
  <si>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</si>
  <si>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</si>
  <si>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</si>
  <si>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</si>
  <si>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</si>
  <si>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</si>
  <si>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</si>
  <si>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</si>
  <si>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</si>
  <si>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</si>
  <si>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</si>
  <si>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</si>
  <si>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</si>
  <si>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</si>
  <si>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</si>
  <si>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</si>
  <si>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</si>
  <si>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</si>
  <si>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</si>
  <si>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</si>
  <si>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</si>
  <si>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</si>
  <si>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</si>
  <si>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</si>
  <si>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</si>
  <si>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</si>
  <si>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</si>
  <si>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</si>
  <si>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</si>
  <si>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</si>
  <si>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</si>
  <si>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</si>
  <si>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</si>
  <si>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</si>
  <si>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</si>
  <si>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</si>
  <si>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</si>
  <si>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</si>
  <si>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</si>
  <si>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</si>
  <si>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</si>
  <si>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</si>
  <si>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</si>
  <si>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</si>
  <si>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</si>
  <si>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</si>
  <si>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</si>
  <si>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</si>
  <si>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</si>
  <si>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</si>
  <si>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</si>
  <si>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</si>
  <si>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</si>
  <si>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</si>
  <si>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</si>
  <si>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</si>
  <si>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</si>
  <si>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</si>
  <si>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</si>
  <si>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</si>
  <si>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</si>
  <si>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</si>
  <si>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</si>
  <si>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</si>
  <si>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</si>
  <si>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</si>
  <si>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</si>
  <si>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</si>
  <si>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</si>
  <si>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</si>
  <si>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</si>
  <si>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</si>
  <si>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</si>
  <si>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</si>
  <si>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</si>
  <si>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</si>
  <si>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</si>
  <si>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</si>
  <si>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</si>
  <si>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</si>
  <si>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</si>
  <si>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</si>
  <si>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</si>
  <si>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</si>
  <si>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</si>
  <si>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</si>
  <si>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</si>
  <si>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</si>
  <si>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</si>
  <si>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</si>
  <si>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</si>
  <si>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</si>
  <si>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</si>
  <si>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</si>
  <si>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</si>
  <si>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</si>
  <si>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</si>
  <si>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</si>
  <si>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</si>
  <si>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</si>
  <si>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</si>
  <si>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</si>
  <si>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</si>
  <si>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</si>
  <si>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</si>
  <si>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</si>
  <si>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</si>
  <si>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</si>
  <si>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</si>
  <si>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</si>
  <si>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</si>
  <si>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</si>
  <si>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</si>
  <si>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</si>
  <si>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</si>
  <si>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</si>
  <si>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</si>
  <si>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</si>
  <si>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</si>
  <si>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</si>
  <si>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</si>
  <si>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</si>
  <si>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</si>
  <si>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</si>
  <si>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</si>
  <si>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</si>
  <si>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</si>
  <si>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</si>
  <si>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</si>
  <si>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</si>
  <si>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</si>
  <si>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</si>
  <si>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</si>
  <si>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</si>
  <si>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</si>
  <si>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</si>
  <si>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</si>
  <si>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</si>
  <si>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</si>
  <si>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</si>
  <si>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</si>
  <si>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</si>
  <si>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</si>
  <si>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</si>
  <si>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</si>
  <si>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</si>
  <si>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</si>
  <si>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</si>
  <si>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</si>
  <si>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</si>
  <si>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</si>
  <si>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</si>
  <si>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</si>
  <si>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</si>
  <si>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</si>
  <si>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</si>
  <si>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</si>
  <si>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</si>
  <si>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</si>
  <si>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</si>
  <si>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</si>
  <si>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</si>
  <si>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</si>
  <si>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</si>
  <si>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</si>
  <si>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</si>
  <si>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</si>
  <si>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</si>
  <si>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</si>
  <si>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</si>
  <si>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</si>
  <si>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</si>
  <si>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</si>
  <si>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</si>
  <si>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</si>
  <si>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</si>
  <si>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</si>
  <si>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</si>
  <si>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</si>
  <si>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</si>
  <si>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</si>
  <si>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</si>
  <si>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</si>
  <si>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</si>
  <si>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</si>
  <si>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</si>
  <si>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</si>
  <si>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</si>
  <si>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</si>
  <si>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</si>
  <si>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</si>
  <si>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</si>
  <si>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</si>
  <si>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</si>
  <si>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</si>
  <si>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</si>
  <si>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</si>
  <si>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</si>
  <si>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</si>
  <si>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</si>
  <si>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</si>
  <si>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</si>
  <si>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</si>
  <si>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</si>
  <si>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</si>
  <si>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</si>
  <si>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</si>
  <si>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</si>
  <si>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</si>
  <si>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</si>
  <si>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</si>
  <si>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</si>
  <si>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</si>
  <si>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</si>
  <si>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</si>
  <si>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</si>
  <si>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</si>
  <si>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</si>
  <si>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</si>
  <si>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</si>
  <si>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</si>
  <si>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</si>
  <si>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</si>
  <si>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</si>
  <si>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</si>
  <si>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</si>
  <si>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</si>
  <si>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</si>
  <si>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</si>
  <si>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</si>
  <si>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</si>
  <si>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</si>
  <si>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</si>
  <si>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</si>
  <si>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</si>
  <si>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</si>
  <si>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</si>
  <si>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</si>
  <si>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</si>
  <si>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</si>
  <si>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</si>
  <si>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</si>
  <si>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</si>
  <si>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</si>
  <si>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</si>
  <si>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</si>
  <si>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</si>
  <si>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</si>
  <si>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</si>
  <si>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</si>
  <si>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</si>
  <si>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</si>
  <si>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</si>
  <si>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</si>
  <si>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</si>
  <si>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</si>
  <si>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</si>
  <si>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</si>
  <si>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</si>
  <si>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</si>
  <si>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</si>
  <si>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</si>
  <si>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</si>
  <si>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</si>
  <si>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</si>
  <si>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</si>
  <si>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</si>
  <si>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</si>
  <si>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</si>
  <si>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</si>
  <si>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</si>
  <si>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</si>
  <si>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</si>
  <si>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</si>
  <si>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</si>
  <si>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</si>
  <si>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</si>
  <si>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</si>
  <si>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</si>
  <si>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</si>
  <si>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</si>
  <si>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</si>
  <si>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</si>
  <si>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</si>
  <si>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</si>
  <si>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</si>
  <si>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</si>
  <si>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</si>
  <si>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</si>
  <si>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</si>
  <si>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</si>
  <si>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</si>
  <si>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</si>
  <si>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</si>
  <si>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</si>
  <si>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</si>
  <si>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</si>
  <si>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</si>
  <si>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</si>
  <si>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</si>
  <si>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</si>
  <si>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</si>
  <si>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</si>
  <si>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</si>
  <si>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</si>
  <si>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</si>
  <si>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</si>
  <si>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</si>
  <si>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</si>
  <si>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</si>
  <si>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</si>
  <si>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</si>
  <si>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</si>
  <si>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</si>
  <si>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</si>
  <si>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</si>
  <si>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</si>
  <si>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</si>
  <si>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</si>
  <si>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</si>
  <si>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</si>
  <si>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</si>
  <si>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</si>
  <si>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</si>
  <si>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</si>
  <si>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</si>
  <si>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</si>
  <si>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</si>
  <si>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</si>
  <si>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</si>
  <si>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</si>
  <si>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</si>
  <si>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</si>
  <si>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</si>
  <si>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</si>
  <si>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</si>
  <si>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</si>
  <si>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</si>
  <si>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</si>
  <si>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</si>
  <si>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</si>
  <si>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</si>
  <si>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</si>
  <si>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</si>
  <si>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</si>
  <si>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</si>
  <si>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</si>
  <si>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</si>
  <si>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</si>
  <si>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</si>
  <si>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</si>
  <si>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</si>
  <si>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</si>
  <si>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</si>
  <si>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</si>
  <si>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</si>
  <si>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</si>
  <si>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</si>
  <si>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</si>
  <si>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</si>
  <si>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</si>
  <si>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</si>
  <si>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</si>
  <si>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</si>
  <si>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</si>
  <si>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</si>
  <si>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</si>
  <si>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</si>
  <si>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</si>
  <si>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</si>
  <si>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</si>
  <si>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</si>
  <si>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</si>
  <si>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</si>
  <si>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</si>
  <si>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</si>
  <si>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</si>
  <si>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</si>
  <si>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</si>
  <si>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</si>
  <si>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</si>
  <si>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</si>
  <si>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</si>
  <si>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</si>
  <si>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</si>
  <si>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</si>
  <si>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</si>
  <si>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</si>
  <si>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</si>
  <si>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</si>
  <si>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</si>
  <si>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</si>
  <si>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</si>
  <si>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</si>
  <si>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</si>
  <si>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</si>
  <si>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</si>
  <si>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</si>
  <si>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</si>
  <si>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</si>
  <si>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</si>
  <si>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</si>
  <si>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</si>
  <si>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</si>
  <si>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</si>
  <si>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</si>
  <si>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</si>
  <si>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</si>
  <si>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</si>
  <si>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</si>
  <si>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</si>
  <si>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</si>
  <si>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</si>
  <si>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</si>
  <si>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</si>
  <si>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</si>
  <si>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</si>
  <si>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</si>
  <si>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</si>
  <si>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</si>
  <si>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</si>
  <si>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</si>
  <si>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</si>
  <si>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</si>
  <si>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</si>
  <si>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</si>
  <si>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</si>
  <si>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</si>
  <si>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</si>
  <si>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</si>
  <si>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</si>
  <si>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</si>
  <si>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</si>
  <si>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</si>
  <si>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</si>
  <si>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</si>
  <si>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</si>
  <si>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</si>
  <si>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</si>
  <si>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</si>
  <si>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</si>
  <si>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</si>
  <si>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</si>
  <si>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</si>
  <si>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</si>
  <si>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</si>
  <si>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</si>
  <si>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</si>
  <si>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</si>
  <si>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</si>
  <si>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</si>
  <si>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</si>
  <si>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</si>
  <si>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</si>
  <si>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</si>
  <si>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</si>
  <si>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</si>
  <si>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</si>
  <si>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</si>
  <si>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</si>
  <si>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</si>
  <si>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</si>
  <si>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</si>
  <si>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</si>
  <si>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</si>
  <si>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</si>
  <si>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</si>
  <si>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</si>
  <si>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</si>
  <si>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</si>
  <si>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</si>
  <si>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</si>
  <si>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</si>
  <si>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</si>
  <si>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</si>
  <si>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</si>
  <si>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</si>
  <si>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</si>
  <si>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</si>
  <si>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</si>
  <si>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</si>
  <si>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</si>
  <si>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</si>
  <si>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</si>
  <si>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</si>
  <si>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</si>
  <si>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</si>
  <si>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</si>
  <si>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</si>
  <si>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</si>
  <si>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</si>
  <si>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</si>
  <si>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</si>
  <si>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</si>
  <si>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</si>
  <si>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</si>
  <si>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</si>
  <si>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</si>
  <si>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</si>
  <si>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</si>
  <si>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</si>
  <si>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</si>
  <si>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</si>
  <si>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</si>
  <si>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</si>
  <si>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</si>
  <si>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</si>
  <si>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</si>
  <si>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</si>
  <si>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</si>
  <si>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</si>
  <si>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</si>
  <si>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</si>
  <si>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</si>
  <si>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</si>
  <si>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</si>
  <si>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</si>
  <si>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</si>
  <si>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</si>
  <si>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</si>
  <si>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</si>
  <si>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</si>
  <si>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</si>
  <si>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</si>
  <si>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</si>
  <si>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</si>
  <si>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</si>
  <si>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</si>
  <si>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</si>
  <si>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</si>
  <si>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</si>
  <si>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</si>
  <si>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</si>
  <si>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</si>
  <si>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</si>
  <si>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</si>
  <si>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</si>
  <si>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</si>
  <si>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</si>
  <si>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</si>
  <si>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</si>
  <si>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</si>
  <si>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</si>
  <si>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</si>
  <si>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</si>
  <si>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</si>
  <si>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</si>
  <si>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</si>
  <si>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</si>
  <si>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</si>
  <si>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</si>
  <si>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</si>
  <si>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</si>
  <si>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</si>
  <si>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</si>
  <si>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</si>
  <si>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</si>
  <si>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</si>
  <si>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</si>
  <si>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</si>
  <si>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</si>
  <si>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</si>
  <si>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</si>
  <si>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</si>
  <si>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</si>
  <si>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</si>
  <si>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</si>
  <si>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</si>
  <si>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</si>
  <si>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</si>
  <si>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</si>
  <si>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</si>
  <si>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</si>
  <si>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</si>
  <si>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</si>
  <si>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</si>
  <si>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</si>
  <si>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</si>
  <si>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</si>
  <si>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</si>
  <si>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</si>
  <si>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</si>
  <si>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</si>
  <si>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</si>
  <si>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</si>
  <si>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</si>
  <si>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</si>
  <si>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</si>
  <si>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</si>
  <si>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</si>
  <si>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</si>
  <si>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</si>
  <si>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</si>
  <si>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</si>
  <si>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</si>
  <si>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</si>
  <si>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</si>
  <si>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</si>
  <si>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</si>
  <si>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</si>
  <si>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</si>
  <si>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</si>
  <si>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</si>
  <si>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</si>
  <si>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</si>
  <si>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</si>
  <si>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</si>
  <si>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</si>
  <si>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</si>
  <si>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</si>
  <si>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</si>
  <si>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</si>
  <si>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</si>
  <si>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</si>
  <si>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</si>
  <si>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</si>
  <si>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</si>
  <si>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</si>
  <si>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</si>
  <si>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</si>
  <si>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</si>
  <si>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</si>
  <si>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</si>
  <si>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</si>
  <si>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</si>
  <si>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</si>
  <si>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</si>
  <si>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</si>
  <si>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</si>
  <si>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</si>
  <si>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</si>
  <si>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</si>
  <si>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</si>
  <si>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</si>
  <si>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</si>
  <si>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</si>
  <si>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</si>
  <si>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</si>
  <si>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</si>
  <si>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</si>
  <si>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</si>
  <si>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</si>
  <si>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</si>
  <si>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</si>
  <si>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</si>
  <si>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</si>
  <si>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</si>
  <si>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</si>
  <si>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</si>
  <si>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</si>
  <si>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</si>
  <si>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</si>
  <si>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</si>
  <si>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</si>
  <si>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</si>
  <si>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</si>
  <si>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</si>
  <si>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</si>
  <si>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</si>
  <si>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</si>
  <si>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</si>
  <si>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</si>
  <si>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</si>
  <si>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</si>
  <si>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</si>
  <si>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</si>
  <si>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</si>
  <si>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</si>
  <si>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</si>
  <si>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</si>
  <si>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</si>
  <si>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</si>
  <si>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</si>
  <si>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</si>
  <si>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</si>
  <si>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</si>
  <si>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</si>
  <si>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</si>
  <si>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</si>
  <si>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</si>
  <si>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</si>
  <si>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</si>
  <si>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</si>
  <si>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</si>
  <si>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</si>
  <si>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</si>
  <si>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</si>
  <si>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</si>
  <si>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</si>
  <si>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</si>
  <si>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</si>
  <si>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</si>
  <si>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</si>
  <si>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</si>
  <si>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</si>
  <si>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</si>
  <si>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</si>
  <si>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</si>
  <si>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</si>
  <si>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</si>
  <si>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</si>
  <si>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</si>
  <si>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</si>
  <si>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</si>
  <si>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</si>
  <si>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</si>
  <si>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</si>
  <si>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</si>
  <si>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</si>
  <si>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</si>
  <si>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</si>
  <si>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</si>
  <si>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</si>
  <si>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</si>
  <si>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</si>
  <si>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</si>
  <si>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</si>
  <si>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</si>
  <si>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</si>
  <si>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</si>
  <si>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</si>
  <si>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</si>
  <si>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</si>
  <si>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</si>
  <si>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</si>
  <si>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</si>
  <si>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</si>
  <si>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</si>
  <si>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</si>
  <si>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</si>
  <si>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</si>
  <si>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</si>
  <si>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</si>
  <si>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</si>
  <si>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</si>
  <si>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</si>
  <si>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</si>
  <si>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</si>
  <si>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</si>
  <si>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</si>
  <si>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</si>
  <si>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</si>
  <si>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</si>
  <si>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</si>
  <si>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</si>
  <si>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</si>
  <si>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</si>
  <si>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</si>
  <si>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</si>
  <si>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</si>
  <si>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</si>
  <si>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</si>
  <si>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</si>
  <si>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</si>
  <si>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</si>
  <si>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</si>
  <si>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</si>
  <si>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</si>
  <si>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</si>
  <si>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</si>
  <si>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</si>
  <si>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</si>
  <si>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</si>
  <si>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</si>
  <si>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</si>
  <si>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</si>
  <si>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</si>
  <si>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</si>
  <si>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</si>
  <si>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</si>
  <si>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</si>
  <si>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</si>
  <si>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</si>
  <si>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</si>
  <si>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</si>
  <si>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</si>
  <si>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</si>
  <si>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</si>
  <si>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</si>
  <si>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</si>
  <si>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</si>
  <si>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</si>
  <si>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</si>
  <si>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</si>
  <si>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</si>
  <si>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</si>
  <si>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</si>
  <si>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</si>
  <si>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</si>
  <si>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</si>
  <si>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</si>
  <si>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</si>
  <si>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</si>
  <si>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</si>
  <si>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</si>
  <si>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</si>
  <si>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</si>
  <si>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</si>
  <si>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</si>
  <si>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</si>
  <si>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</si>
  <si>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</si>
  <si>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</si>
  <si>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</si>
  <si>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</si>
  <si>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</si>
  <si>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</si>
  <si>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</si>
  <si>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</si>
  <si>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</si>
  <si>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</si>
  <si>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</si>
  <si>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</si>
  <si>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</si>
  <si>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</si>
  <si>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</si>
  <si>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</si>
  <si>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</si>
  <si>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</si>
  <si>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</si>
  <si>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</si>
  <si>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</si>
  <si>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</si>
  <si>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</si>
  <si>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</si>
  <si>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</si>
  <si>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</si>
  <si>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</si>
  <si>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</si>
  <si>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</si>
  <si>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</si>
  <si>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</si>
  <si>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</si>
  <si>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</si>
  <si>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</si>
  <si>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</si>
  <si>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</si>
  <si>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</si>
  <si>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</si>
  <si>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</si>
  <si>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</si>
  <si>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</si>
  <si>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</si>
  <si>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</si>
  <si>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</si>
  <si>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</si>
  <si>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</si>
  <si>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</si>
  <si>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</si>
  <si>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</si>
  <si>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</si>
  <si>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</si>
  <si>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</si>
  <si>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</si>
  <si>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</si>
  <si>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</si>
  <si>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</si>
  <si>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</si>
  <si>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</si>
  <si>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</si>
  <si>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</si>
  <si>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</si>
  <si>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</si>
  <si>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</si>
  <si>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</si>
  <si>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</si>
  <si>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</si>
  <si>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</si>
  <si>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</si>
  <si>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</si>
  <si>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</si>
  <si>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</si>
  <si>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</si>
  <si>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</si>
  <si>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</si>
  <si>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</si>
  <si>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</si>
  <si>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</si>
  <si>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</si>
  <si>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</si>
  <si>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</si>
  <si>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</si>
  <si>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</si>
  <si>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</si>
  <si>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</si>
  <si>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</si>
  <si>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</si>
  <si>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</si>
  <si>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</si>
  <si>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</si>
  <si>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</si>
  <si>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</si>
  <si>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</si>
  <si>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</si>
  <si>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</si>
  <si>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</si>
  <si>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</si>
  <si>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</si>
  <si>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</si>
  <si>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</si>
  <si>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</si>
  <si>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</si>
  <si>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</si>
  <si>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</si>
  <si>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</si>
  <si>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</si>
  <si>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</si>
  <si>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</si>
  <si>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</si>
  <si>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</si>
  <si>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</si>
  <si>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</si>
  <si>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</si>
  <si>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</si>
  <si>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</si>
  <si>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</si>
  <si>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</si>
  <si>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</si>
  <si>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</si>
  <si>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</si>
  <si>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</si>
  <si>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</si>
  <si>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</si>
  <si>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</si>
  <si>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</si>
  <si>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</si>
  <si>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</si>
  <si>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</si>
  <si>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</si>
  <si>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</si>
  <si>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</si>
  <si>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</si>
  <si>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</si>
  <si>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</si>
  <si>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</si>
  <si>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</si>
  <si>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</si>
  <si>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</si>
  <si>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</si>
  <si>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</si>
  <si>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</si>
  <si>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</si>
  <si>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</si>
  <si>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</si>
  <si>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</si>
  <si>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</si>
  <si>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</si>
  <si>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</si>
  <si>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</si>
  <si>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</si>
  <si>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</si>
  <si>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</si>
  <si>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</si>
  <si>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</si>
  <si>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</si>
  <si>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</si>
  <si>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</si>
  <si>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</si>
  <si>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</si>
  <si>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</si>
  <si>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</si>
  <si>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</si>
  <si>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</si>
  <si>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</si>
  <si>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</si>
  <si>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</si>
  <si>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</si>
  <si>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</si>
  <si>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</si>
  <si>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</si>
  <si>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</si>
  <si>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</si>
  <si>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</si>
  <si>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</si>
  <si>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</si>
  <si>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</si>
  <si>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</si>
  <si>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</si>
  <si>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</si>
  <si>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</si>
  <si>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</si>
  <si>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</si>
  <si>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</si>
  <si>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</si>
  <si>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</si>
  <si>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</si>
  <si>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</si>
  <si>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</si>
  <si>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</si>
  <si>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</si>
  <si>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</si>
  <si>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</si>
  <si>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</si>
  <si>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</si>
  <si>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</si>
  <si>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</si>
  <si>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</si>
  <si>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</si>
  <si>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</si>
  <si>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</si>
  <si>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</si>
  <si>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</si>
  <si>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</si>
  <si>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</si>
  <si>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</si>
  <si>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</si>
  <si>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</si>
  <si>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</si>
  <si>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</si>
  <si>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</si>
  <si>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</si>
  <si>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</si>
  <si>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</si>
  <si>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</si>
  <si>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</si>
  <si>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</si>
  <si>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</si>
  <si>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</si>
  <si>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</si>
  <si>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</si>
  <si>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</si>
  <si>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</si>
  <si>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</si>
  <si>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</si>
  <si>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</si>
  <si>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</si>
  <si>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</si>
  <si>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</si>
  <si>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</si>
  <si>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</si>
  <si>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</si>
  <si>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</si>
  <si>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</si>
  <si>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</si>
  <si>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</si>
  <si>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</si>
  <si>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</si>
  <si>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</si>
  <si>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</si>
  <si>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</si>
  <si>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</si>
  <si>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</si>
  <si>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</si>
  <si>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</si>
  <si>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</si>
  <si>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</si>
  <si>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</si>
  <si>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</si>
  <si>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</si>
  <si>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</si>
  <si>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</si>
  <si>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</si>
  <si>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</si>
  <si>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</si>
  <si>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</si>
  <si>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</si>
  <si>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</si>
  <si>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</si>
  <si>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</si>
  <si>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</si>
  <si>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</si>
  <si>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</si>
  <si>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</si>
  <si>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</si>
  <si>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</si>
  <si>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</si>
  <si>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</si>
  <si>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</si>
  <si>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</si>
  <si>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</si>
  <si>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</si>
  <si>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</si>
  <si>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</si>
  <si>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</si>
  <si>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</si>
  <si>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</si>
  <si>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</si>
  <si>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</si>
  <si>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</si>
  <si>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</si>
  <si>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</si>
  <si>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</si>
  <si>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</si>
  <si>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</si>
  <si>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</si>
  <si>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</si>
  <si>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</si>
  <si>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</si>
  <si>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</si>
  <si>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</si>
  <si>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</si>
  <si>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</si>
  <si>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</si>
  <si>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</si>
  <si>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</si>
  <si>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</si>
  <si>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</si>
  <si>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</si>
  <si>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</si>
  <si>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</si>
  <si>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</si>
  <si>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</si>
  <si>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</si>
  <si>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</si>
  <si>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</si>
  <si>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</si>
  <si>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</si>
  <si>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</si>
  <si>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</si>
  <si>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</si>
  <si>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</si>
  <si>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</si>
  <si>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</si>
  <si>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</si>
  <si>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</si>
  <si>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</si>
  <si>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</si>
  <si>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</si>
  <si>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</si>
  <si>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</si>
  <si>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</si>
  <si>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</si>
  <si>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</si>
  <si>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</si>
  <si>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</si>
  <si>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</si>
  <si>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</si>
  <si>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</si>
  <si>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</si>
  <si>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</si>
  <si>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</si>
  <si>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</si>
  <si>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</si>
  <si>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</si>
  <si>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</si>
  <si>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</si>
  <si>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</si>
  <si>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</si>
  <si>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</si>
  <si>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</si>
  <si>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</si>
  <si>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</si>
  <si>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</si>
  <si>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</si>
  <si>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</si>
  <si>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</si>
  <si>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</si>
  <si>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</si>
  <si>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</si>
  <si>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</si>
  <si>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</si>
  <si>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</si>
  <si>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</si>
  <si>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</si>
  <si>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</si>
  <si>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</si>
  <si>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</si>
  <si>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</si>
  <si>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</si>
  <si>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</si>
  <si>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</si>
  <si>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</si>
  <si>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</si>
  <si>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</si>
  <si>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</si>
  <si>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</si>
  <si>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</si>
  <si>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</si>
  <si>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</si>
  <si>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</si>
  <si>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</si>
  <si>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</si>
  <si>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</si>
  <si>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</si>
  <si>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</si>
  <si>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</si>
  <si>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</si>
  <si>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</si>
  <si>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</si>
  <si>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</si>
  <si>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</si>
  <si>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</si>
  <si>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</si>
  <si>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</si>
  <si>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</si>
  <si>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</si>
  <si>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</si>
  <si>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</si>
  <si>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</si>
  <si>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</si>
  <si>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</si>
  <si>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</si>
  <si>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</si>
  <si>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</si>
  <si>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</si>
  <si>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</si>
  <si>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</si>
  <si>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</si>
  <si>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</si>
  <si>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</si>
  <si>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</si>
  <si>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</si>
  <si>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</si>
  <si>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</si>
  <si>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</si>
  <si>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</si>
  <si>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</si>
  <si>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</si>
  <si>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</si>
  <si>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</si>
  <si>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</si>
  <si>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</si>
  <si>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</si>
  <si>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</si>
  <si>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</si>
  <si>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</si>
  <si>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</si>
  <si>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</si>
  <si>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</si>
  <si>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</si>
  <si>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</si>
  <si>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</si>
  <si>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</si>
  <si>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</si>
  <si>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</si>
  <si>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</si>
  <si>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</si>
  <si>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</si>
  <si>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</si>
  <si>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</si>
  <si>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</si>
  <si>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</si>
  <si>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</si>
  <si>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</si>
  <si>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</si>
  <si>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</si>
  <si>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</si>
  <si>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</si>
  <si>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</si>
  <si>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</si>
  <si>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</si>
  <si>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</si>
  <si>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</si>
  <si>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</si>
  <si>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</si>
  <si>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</si>
  <si>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</si>
  <si>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</si>
  <si>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</si>
  <si>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</si>
  <si>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</si>
  <si>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</si>
  <si>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</si>
  <si>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</si>
  <si>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</si>
  <si>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</si>
  <si>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</si>
  <si>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</si>
  <si>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</si>
  <si>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</si>
  <si>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</si>
  <si>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</si>
  <si>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</si>
  <si>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</si>
  <si>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</si>
  <si>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</si>
  <si>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</si>
  <si>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</si>
  <si>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</si>
  <si>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</si>
  <si>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</si>
  <si>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</si>
  <si>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</si>
  <si>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</si>
  <si>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</si>
  <si>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</si>
  <si>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</si>
  <si>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</si>
  <si>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</si>
  <si>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</si>
  <si>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</si>
  <si>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</si>
  <si>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</si>
  <si>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</si>
  <si>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</si>
  <si>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</si>
  <si>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</si>
  <si>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</si>
  <si>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</si>
  <si>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</si>
  <si>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</si>
  <si>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</si>
  <si>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</si>
  <si>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</si>
  <si>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</si>
  <si>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</si>
  <si>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</si>
  <si>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</si>
  <si>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</si>
  <si>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</si>
  <si>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</si>
  <si>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</si>
  <si>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</si>
  <si>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</si>
  <si>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</si>
  <si>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</si>
  <si>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</si>
  <si>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</si>
  <si>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</si>
  <si>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</si>
  <si>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</si>
  <si>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</si>
  <si>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</si>
  <si>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</si>
  <si>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</si>
  <si>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</si>
  <si>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</si>
  <si>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</si>
  <si>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</si>
  <si>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</si>
  <si>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</si>
  <si>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</si>
  <si>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</si>
  <si>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</si>
  <si>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</si>
  <si>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</si>
  <si>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</si>
  <si>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</si>
  <si>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</si>
  <si>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</si>
  <si>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</si>
  <si>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</si>
  <si>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</si>
  <si>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</si>
  <si>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</si>
  <si>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</si>
  <si>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</si>
  <si>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</si>
  <si>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</si>
  <si>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</si>
  <si>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</si>
  <si>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</si>
  <si>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</si>
  <si>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</si>
  <si>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</si>
  <si>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</si>
  <si>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</si>
  <si>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</si>
  <si>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</si>
  <si>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</si>
  <si>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</si>
  <si>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</si>
  <si>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</si>
  <si>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</si>
  <si>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</si>
  <si>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</si>
  <si>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</si>
  <si>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</si>
  <si>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</si>
  <si>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</si>
  <si>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</si>
  <si>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</si>
  <si>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</si>
  <si>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</si>
  <si>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</si>
  <si>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</si>
  <si>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</si>
  <si>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</si>
  <si>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</si>
  <si>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</si>
  <si>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</si>
  <si>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</si>
  <si>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</si>
  <si>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</si>
  <si>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</si>
  <si>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</si>
  <si>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</si>
  <si>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</si>
  <si>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</si>
  <si>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</si>
  <si>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</si>
  <si>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</si>
  <si>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</si>
  <si>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</si>
  <si>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</si>
  <si>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</si>
  <si>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</si>
  <si>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</si>
  <si>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</si>
  <si>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</si>
  <si>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</si>
  <si>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</si>
  <si>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</si>
  <si>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</si>
  <si>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</si>
  <si>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</si>
  <si>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</si>
  <si>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</si>
  <si>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</si>
  <si>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</si>
  <si>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</si>
  <si>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</si>
  <si>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</si>
  <si>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</si>
  <si>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</si>
  <si>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</si>
  <si>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</si>
  <si>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</si>
  <si>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</si>
  <si>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</si>
  <si>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</si>
  <si>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</si>
  <si>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</si>
  <si>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</si>
  <si>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</si>
  <si>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</si>
  <si>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</si>
  <si>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</si>
  <si>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</si>
  <si>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</si>
  <si>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</si>
  <si>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</si>
  <si>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</si>
  <si>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</si>
  <si>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</si>
  <si>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</si>
  <si>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</si>
  <si>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</si>
  <si>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</si>
  <si>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</si>
  <si>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</si>
  <si>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</si>
  <si>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</si>
  <si>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</si>
  <si>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</si>
  <si>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</si>
  <si>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</si>
  <si>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</si>
  <si>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</si>
  <si>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</si>
  <si>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</si>
  <si>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</si>
  <si>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</si>
  <si>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</si>
  <si>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</si>
  <si>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</si>
  <si>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</si>
  <si>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</si>
  <si>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</si>
  <si>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</si>
  <si>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</si>
  <si>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</si>
  <si>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</si>
  <si>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</si>
  <si>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</si>
  <si>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</si>
  <si>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</si>
  <si>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</si>
  <si>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</si>
  <si>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</si>
  <si>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</si>
  <si>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</si>
  <si>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</si>
  <si>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</si>
  <si>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</si>
  <si>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</si>
  <si>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</si>
  <si>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</si>
  <si>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</si>
  <si>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</si>
  <si>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</si>
  <si>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</si>
  <si>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</si>
  <si>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</si>
  <si>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</si>
  <si>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</si>
  <si>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</si>
  <si>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</si>
  <si>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</si>
  <si>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</si>
  <si>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</si>
  <si>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</si>
  <si>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</si>
  <si>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</si>
  <si>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</si>
  <si>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</si>
  <si>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</si>
  <si>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</si>
  <si>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</si>
  <si>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</si>
  <si>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</si>
  <si>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</si>
  <si>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</si>
  <si>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</si>
  <si>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</si>
  <si>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</si>
  <si>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</si>
  <si>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</si>
  <si>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</si>
  <si>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</si>
  <si>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</si>
  <si>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</si>
  <si>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</si>
  <si>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</si>
  <si>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</si>
  <si>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</si>
  <si>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</si>
  <si>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</si>
  <si>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</si>
  <si>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</si>
  <si>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</si>
  <si>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</si>
  <si>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</si>
  <si>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</si>
  <si>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</si>
  <si>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</si>
  <si>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</si>
  <si>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</si>
  <si>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</si>
  <si>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</si>
  <si>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</si>
  <si>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</si>
  <si>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</si>
  <si>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</si>
  <si>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</si>
  <si>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</si>
  <si>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</si>
  <si>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</si>
  <si>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</si>
  <si>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</si>
  <si>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</si>
  <si>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</si>
  <si>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</si>
  <si>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</si>
  <si>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</si>
  <si>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</si>
  <si>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</si>
  <si>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</si>
  <si>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</si>
  <si>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</si>
  <si>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</si>
  <si>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</si>
  <si>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</si>
  <si>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</si>
  <si>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</si>
  <si>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</si>
  <si>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</si>
  <si>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</si>
  <si>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</si>
  <si>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</si>
  <si>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</si>
  <si>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</si>
  <si>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</si>
  <si>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</si>
  <si>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</si>
  <si>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</si>
  <si>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</si>
  <si>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</si>
  <si>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</si>
  <si>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</si>
  <si>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</si>
  <si>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</si>
  <si>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</si>
  <si>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</si>
  <si>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</si>
  <si>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</si>
  <si>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</si>
  <si>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</si>
  <si>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</si>
  <si>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</si>
  <si>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</si>
  <si>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</si>
  <si>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</si>
  <si>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</si>
  <si>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</si>
  <si>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</si>
  <si>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</si>
  <si>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</si>
  <si>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</si>
  <si>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</si>
  <si>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</si>
  <si>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</si>
  <si>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</si>
  <si>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</si>
  <si>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</si>
  <si>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</si>
  <si>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</si>
  <si>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</si>
  <si>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</si>
  <si>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</si>
  <si>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</si>
  <si>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</si>
  <si>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</si>
  <si>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</si>
  <si>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</si>
  <si>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</si>
  <si>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</si>
  <si>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</si>
  <si>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</si>
  <si>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</si>
  <si>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</si>
  <si>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</si>
  <si>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</si>
  <si>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</si>
  <si>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</si>
  <si>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</si>
  <si>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</si>
  <si>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</si>
  <si>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</si>
  <si>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</si>
  <si>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</si>
  <si>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</si>
  <si>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</si>
  <si>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</si>
  <si>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</si>
  <si>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</si>
  <si>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</si>
  <si>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</si>
  <si>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</si>
  <si>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</si>
  <si>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</si>
  <si>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</si>
  <si>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</si>
  <si>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</si>
  <si>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</si>
  <si>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</si>
  <si>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</si>
  <si>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</si>
  <si>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</si>
  <si>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</si>
  <si>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</si>
  <si>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</si>
  <si>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</si>
  <si>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</si>
  <si>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</si>
  <si>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</si>
  <si>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</si>
  <si>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</si>
  <si>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</si>
  <si>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</si>
  <si>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</si>
  <si>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</si>
  <si>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</si>
  <si>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</si>
  <si>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</si>
  <si>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</si>
  <si>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</si>
  <si>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</si>
  <si>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</si>
  <si>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</si>
  <si>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</si>
  <si>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</si>
  <si>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</si>
  <si>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</si>
  <si>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</si>
  <si>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</si>
  <si>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</si>
  <si>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</si>
  <si>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</si>
  <si>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</si>
  <si>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</si>
  <si>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</si>
  <si>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</si>
  <si>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</si>
  <si>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</si>
  <si>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</si>
  <si>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</si>
  <si>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</si>
  <si>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</si>
  <si>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</si>
  <si>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</si>
  <si>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</si>
  <si>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</si>
  <si>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</si>
  <si>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</si>
  <si>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</si>
  <si>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</si>
  <si>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</si>
  <si>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</si>
  <si>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</si>
  <si>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</si>
  <si>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</si>
  <si>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</si>
  <si>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</si>
  <si>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</si>
  <si>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</si>
  <si>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</si>
  <si>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</si>
  <si>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</si>
  <si>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</si>
  <si>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</si>
  <si>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</si>
  <si>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</si>
  <si>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</si>
  <si>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</si>
  <si>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</si>
  <si>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</si>
  <si>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</si>
  <si>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</si>
  <si>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</si>
  <si>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</si>
  <si>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</si>
  <si>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</si>
  <si>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</si>
  <si>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</si>
  <si>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</si>
  <si>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</si>
  <si>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</si>
  <si>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</si>
  <si>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</si>
  <si>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</si>
  <si>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</si>
  <si>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</si>
  <si>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</si>
  <si>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</si>
  <si>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</si>
  <si>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</si>
  <si>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</si>
  <si>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</si>
  <si>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</si>
  <si>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</si>
  <si>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</si>
  <si>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</si>
  <si>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</si>
  <si>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</si>
  <si>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</si>
  <si>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</si>
  <si>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</si>
  <si>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</si>
  <si>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</si>
  <si>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</si>
  <si>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</si>
  <si>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</si>
  <si>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</si>
  <si>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</si>
  <si>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</si>
  <si>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</si>
  <si>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</si>
  <si>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</si>
  <si>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</si>
  <si>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</si>
  <si>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</si>
  <si>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</si>
  <si>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</si>
  <si>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</si>
  <si>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</si>
  <si>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</si>
  <si>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</si>
  <si>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</si>
  <si>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</si>
  <si>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</si>
  <si>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</si>
  <si>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</si>
  <si>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</si>
  <si>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</si>
  <si>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</si>
  <si>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</si>
  <si>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</si>
  <si>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</si>
  <si>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</si>
  <si>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</si>
  <si>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</si>
  <si>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</si>
  <si>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</si>
  <si>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</si>
  <si>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</si>
  <si>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</si>
  <si>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</si>
  <si>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</si>
  <si>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</si>
  <si>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</si>
  <si>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</si>
  <si>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</si>
  <si>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</si>
  <si>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</si>
  <si>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</si>
  <si>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</si>
  <si>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</si>
  <si>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</si>
  <si>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</si>
  <si>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</si>
  <si>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</si>
  <si>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</si>
  <si>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</si>
  <si>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</si>
  <si>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</si>
  <si>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</si>
  <si>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</si>
  <si>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</si>
  <si>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</si>
  <si>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</si>
  <si>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</si>
  <si>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</si>
  <si>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</si>
  <si>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</si>
  <si>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</si>
  <si>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</si>
  <si>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</si>
  <si>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</si>
  <si>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</si>
  <si>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</si>
  <si>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</si>
  <si>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</si>
  <si>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</si>
  <si>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</si>
  <si>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</si>
  <si>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</si>
  <si>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</si>
  <si>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</si>
  <si>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</si>
  <si>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</si>
  <si>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</si>
  <si>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</si>
  <si>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</si>
  <si>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</si>
  <si>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</si>
  <si>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</si>
  <si>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</si>
  <si>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</si>
  <si>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</si>
  <si>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</si>
  <si>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</si>
  <si>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</si>
  <si>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</si>
  <si>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</si>
  <si>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</si>
  <si>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</si>
  <si>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</si>
  <si>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</si>
  <si>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</si>
  <si>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</si>
  <si>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</si>
  <si>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</si>
  <si>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</si>
  <si>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</si>
  <si>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</si>
  <si>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</si>
  <si>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</si>
  <si>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</si>
  <si>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</si>
  <si>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</si>
  <si>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</si>
  <si>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</si>
  <si>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</si>
  <si>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</si>
  <si>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</si>
  <si>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</si>
  <si>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</si>
  <si>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</si>
  <si>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</si>
  <si>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</si>
  <si>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</si>
  <si>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</si>
  <si>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</si>
  <si>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</si>
  <si>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</si>
  <si>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</si>
  <si>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</si>
  <si>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</si>
  <si>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</si>
  <si>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</si>
  <si>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</si>
  <si>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</si>
  <si>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</si>
  <si>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</si>
  <si>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</si>
  <si>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</si>
  <si>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</si>
  <si>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</si>
  <si>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</si>
  <si>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</si>
  <si>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</si>
  <si>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</si>
  <si>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</si>
  <si>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</si>
  <si>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</si>
  <si>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</si>
  <si>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</si>
  <si>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</si>
  <si>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</si>
  <si>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</si>
  <si>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</si>
  <si>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</si>
  <si>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</si>
  <si>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</si>
  <si>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</si>
  <si>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</si>
  <si>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</si>
  <si>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</si>
  <si>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</si>
  <si>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</si>
  <si>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</si>
  <si>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</si>
  <si>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</si>
  <si>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</si>
  <si>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</si>
  <si>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</si>
  <si>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</si>
  <si>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</si>
  <si>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</si>
  <si>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</si>
  <si>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</si>
  <si>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</si>
  <si>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</si>
  <si>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</si>
  <si>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</si>
  <si>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</si>
  <si>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</si>
  <si>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</si>
  <si>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</si>
  <si>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</si>
  <si>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</si>
  <si>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</si>
  <si>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</si>
  <si>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</si>
  <si>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</si>
  <si>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</si>
  <si>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</si>
  <si>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</si>
  <si>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</si>
  <si>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</si>
  <si>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</si>
  <si>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</si>
  <si>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</si>
  <si>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</si>
  <si>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</si>
  <si>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</si>
  <si>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</si>
  <si>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</si>
  <si>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</si>
  <si>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</si>
  <si>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</si>
  <si>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</si>
  <si>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</si>
  <si>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</si>
  <si>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</si>
  <si>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</si>
  <si>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</si>
  <si>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</si>
  <si>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</si>
  <si>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</si>
  <si>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</si>
  <si>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</si>
  <si>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</si>
  <si>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</si>
  <si>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</si>
  <si>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</si>
  <si>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</si>
  <si>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</si>
  <si>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</si>
  <si>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</si>
  <si>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</si>
  <si>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</si>
  <si>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</si>
  <si>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</si>
  <si>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</si>
  <si>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</si>
  <si>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</si>
  <si>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</si>
  <si>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</si>
  <si>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</si>
  <si>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</si>
  <si>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</si>
  <si>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</si>
  <si>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</si>
  <si>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</si>
  <si>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</si>
  <si>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</si>
  <si>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</si>
  <si>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</si>
  <si>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</si>
  <si>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</si>
  <si>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</si>
  <si>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</si>
  <si>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</si>
  <si>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</si>
  <si>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</si>
  <si>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</si>
  <si>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</si>
  <si>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</si>
  <si>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</si>
  <si>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</si>
  <si>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</si>
  <si>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</si>
  <si>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</si>
  <si>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</si>
  <si>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</si>
  <si>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</si>
  <si>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</si>
  <si>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</si>
  <si>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</si>
  <si>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</si>
  <si>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</si>
  <si>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</si>
  <si>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</si>
  <si>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</si>
  <si>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</si>
  <si>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</si>
  <si>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</si>
  <si>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</si>
  <si>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</si>
  <si>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</si>
  <si>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</si>
  <si>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</si>
  <si>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</si>
  <si>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</si>
  <si>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</si>
  <si>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</si>
  <si>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</si>
  <si>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</si>
  <si>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</si>
  <si>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</si>
  <si>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</si>
  <si>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</si>
  <si>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</si>
  <si>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</si>
  <si>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</si>
  <si>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</si>
  <si>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</si>
  <si>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</si>
  <si>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</si>
  <si>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</si>
  <si>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</si>
  <si>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</si>
  <si>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</si>
  <si>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</si>
  <si>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</si>
  <si>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</si>
  <si>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</si>
  <si>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</si>
  <si>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</si>
  <si>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</si>
  <si>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</si>
  <si>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</si>
  <si>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</si>
  <si>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</si>
  <si>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</si>
  <si>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</si>
  <si>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</si>
  <si>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</si>
  <si>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</si>
  <si>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</si>
  <si>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</si>
  <si>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</si>
  <si>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</si>
  <si>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</si>
  <si>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</si>
  <si>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</si>
  <si>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</si>
  <si>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</si>
  <si>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</si>
  <si>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</si>
  <si>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</si>
  <si>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</si>
  <si>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</si>
  <si>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</si>
  <si>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</si>
  <si>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</si>
  <si>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</si>
  <si>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</si>
  <si>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</si>
  <si>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</si>
  <si>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</si>
  <si>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</si>
  <si>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</si>
  <si>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</si>
  <si>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</si>
  <si>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</si>
  <si>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</si>
  <si>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</si>
  <si>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</si>
  <si>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</si>
  <si>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</si>
  <si>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</si>
  <si>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</si>
  <si>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</si>
  <si>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</si>
  <si>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</si>
  <si>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</si>
  <si>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</si>
  <si>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</si>
  <si>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</si>
  <si>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</si>
  <si>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</si>
  <si>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</si>
  <si>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</si>
  <si>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</si>
  <si>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</si>
  <si>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</si>
  <si>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</si>
  <si>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</si>
  <si>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</si>
  <si>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</si>
  <si>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</si>
  <si>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</si>
  <si>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</si>
  <si>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</si>
  <si>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</si>
  <si>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</si>
  <si>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</si>
  <si>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</si>
  <si>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</si>
  <si>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</si>
  <si>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</si>
  <si>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</si>
  <si>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</si>
  <si>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</si>
  <si>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</si>
  <si>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</si>
  <si>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</si>
  <si>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</si>
  <si>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</si>
  <si>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</si>
  <si>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</si>
  <si>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</si>
  <si>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</si>
  <si>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</si>
  <si>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</si>
  <si>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</si>
  <si>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</si>
  <si>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</si>
  <si>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</si>
  <si>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</si>
  <si>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</si>
  <si>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</si>
  <si>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</si>
  <si>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</si>
  <si>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</si>
  <si>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</si>
  <si>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</si>
  <si>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</si>
  <si>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</si>
  <si>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</si>
  <si>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</si>
  <si>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</si>
  <si>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</si>
  <si>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</si>
  <si>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</si>
  <si>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</si>
  <si>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</si>
  <si>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</si>
  <si>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</si>
  <si>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</si>
  <si>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</si>
  <si>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</si>
  <si>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</si>
  <si>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</si>
  <si>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</si>
  <si>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</si>
  <si>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</si>
  <si>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</si>
  <si>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</si>
  <si>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</si>
  <si>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</si>
  <si>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</si>
  <si>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</si>
  <si>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</si>
  <si>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</si>
  <si>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</si>
  <si>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</si>
  <si>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</si>
  <si>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</si>
  <si>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</si>
  <si>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</si>
  <si>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</si>
  <si>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</si>
  <si>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</si>
  <si>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</si>
  <si>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</si>
  <si>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</si>
  <si>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</si>
  <si>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</si>
  <si>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</si>
  <si>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</si>
  <si>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</si>
  <si>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</si>
  <si>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</si>
  <si>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</si>
  <si>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</si>
  <si>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</si>
  <si>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</si>
  <si>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</si>
  <si>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</si>
  <si>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</si>
  <si>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</si>
  <si>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</si>
  <si>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</si>
  <si>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</si>
  <si>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</si>
  <si>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</si>
  <si>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</si>
  <si>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</si>
  <si>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</si>
  <si>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</si>
  <si>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</si>
  <si>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</si>
  <si>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</si>
  <si>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</si>
  <si>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</si>
  <si>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</si>
  <si>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</si>
  <si>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</si>
  <si>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</si>
  <si>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</si>
  <si>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</si>
  <si>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</si>
  <si>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</si>
  <si>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</si>
  <si>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</si>
  <si>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</si>
  <si>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</si>
  <si>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</si>
  <si>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</si>
  <si>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</si>
  <si>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</si>
  <si>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</si>
  <si>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</si>
  <si>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</si>
  <si>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</si>
  <si>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</si>
  <si>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</si>
  <si>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</si>
  <si>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</si>
  <si>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</si>
  <si>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</si>
  <si>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</si>
  <si>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</si>
  <si>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</si>
  <si>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</si>
  <si>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</si>
  <si>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</si>
  <si>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</si>
  <si>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</si>
  <si>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</si>
  <si>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</si>
  <si>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</si>
  <si>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</si>
  <si>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</si>
  <si>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</si>
  <si>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</si>
  <si>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</si>
  <si>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</si>
  <si>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</si>
  <si>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</si>
  <si>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</si>
  <si>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</si>
  <si>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</si>
  <si>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</si>
  <si>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</si>
  <si>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</si>
  <si>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</si>
  <si>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</si>
  <si>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</si>
  <si>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</si>
  <si>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</si>
  <si>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</si>
  <si>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</si>
  <si>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</si>
  <si>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</si>
  <si>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</si>
  <si>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</si>
  <si>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</si>
  <si>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</si>
  <si>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</si>
  <si>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</si>
  <si>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</si>
  <si>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</si>
  <si>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</si>
  <si>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</si>
  <si>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</si>
  <si>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</si>
  <si>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</si>
  <si>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</si>
  <si>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</si>
  <si>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</si>
  <si>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</si>
  <si>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</si>
  <si>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</si>
  <si>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</si>
  <si>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</si>
  <si>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</si>
  <si>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</si>
  <si>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</si>
  <si>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</si>
  <si>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</si>
  <si>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</si>
  <si>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</si>
  <si>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</si>
  <si>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</si>
  <si>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</si>
  <si>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</si>
  <si>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</si>
  <si>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</si>
  <si>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</si>
  <si>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</si>
  <si>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</si>
  <si>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</si>
  <si>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</si>
  <si>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</si>
  <si>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</si>
  <si>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</si>
  <si>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</si>
  <si>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</si>
  <si>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</si>
  <si>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</si>
  <si>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</si>
  <si>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</si>
  <si>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</si>
  <si>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</si>
  <si>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</si>
  <si>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</si>
  <si>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</si>
  <si>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</si>
  <si>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</si>
  <si>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</si>
  <si>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</si>
  <si>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</si>
  <si>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</si>
  <si>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</si>
  <si>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</si>
  <si>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</si>
  <si>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</si>
  <si>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</si>
  <si>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</si>
  <si>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</si>
  <si>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</si>
  <si>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</si>
  <si>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</si>
  <si>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</si>
  <si>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</si>
  <si>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</si>
  <si>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</si>
  <si>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</si>
  <si>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</si>
  <si>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</si>
  <si>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</si>
  <si>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</si>
  <si>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</si>
  <si>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</si>
  <si>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</si>
  <si>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</si>
  <si>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</si>
  <si>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</si>
  <si>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</si>
  <si>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</si>
  <si>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</si>
  <si>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</si>
  <si>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</si>
  <si>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</si>
  <si>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</si>
  <si>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</si>
  <si>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</si>
  <si>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</si>
  <si>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</si>
  <si>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</si>
  <si>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</si>
  <si>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</si>
  <si>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</si>
  <si>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</si>
  <si>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</si>
  <si>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</si>
  <si>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</si>
  <si>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</si>
  <si>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</si>
  <si>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</si>
  <si>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</si>
  <si>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</si>
  <si>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</si>
  <si>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</si>
  <si>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</si>
  <si>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</si>
  <si>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</si>
  <si>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</si>
  <si>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</si>
  <si>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</si>
  <si>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</si>
  <si>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</si>
  <si>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</si>
  <si>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</si>
  <si>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</si>
  <si>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</si>
  <si>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</si>
  <si>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</si>
  <si>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</si>
  <si>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</si>
  <si>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</si>
  <si>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</si>
  <si>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</si>
  <si>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</si>
  <si>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</si>
  <si>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</si>
  <si>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</si>
  <si>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</si>
  <si>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</si>
  <si>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</si>
  <si>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</si>
  <si>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</si>
  <si>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</si>
  <si>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</si>
  <si>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</si>
  <si>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</si>
  <si>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</si>
  <si>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</si>
  <si>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</si>
  <si>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</si>
  <si>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</si>
  <si>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</si>
  <si>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</si>
  <si>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</si>
  <si>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</si>
  <si>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</si>
  <si>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</si>
  <si>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</si>
  <si>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</si>
  <si>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</si>
  <si>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</si>
  <si>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</si>
  <si>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</si>
  <si>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</si>
  <si>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</si>
  <si>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</si>
  <si>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</si>
  <si>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</si>
  <si>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</si>
  <si>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</si>
  <si>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</si>
  <si>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</si>
  <si>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</si>
  <si>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</si>
  <si>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</si>
  <si>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</si>
  <si>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</si>
  <si>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</si>
  <si>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</si>
  <si>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</si>
  <si>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</si>
  <si>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</si>
  <si>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</si>
  <si>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</si>
  <si>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</si>
  <si>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</si>
  <si>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</si>
  <si>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</si>
  <si>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</si>
  <si>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</si>
  <si>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</si>
  <si>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</si>
  <si>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</si>
  <si>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</si>
  <si>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</si>
  <si>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</si>
  <si>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</si>
  <si>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</si>
  <si>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</si>
  <si>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</si>
  <si>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</si>
  <si>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</si>
  <si>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</si>
  <si>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</si>
  <si>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</si>
  <si>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</si>
  <si>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</si>
  <si>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</si>
  <si>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</si>
  <si>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</si>
  <si>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</si>
  <si>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</si>
  <si>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</si>
  <si>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</si>
  <si>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</si>
  <si>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</si>
  <si>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</si>
  <si>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</si>
  <si>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</si>
  <si>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</si>
  <si>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</si>
  <si>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</si>
  <si>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</si>
  <si>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</si>
  <si>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</si>
  <si>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</si>
  <si>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</si>
  <si>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</si>
  <si>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</si>
  <si>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</si>
  <si>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</si>
  <si>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</si>
  <si>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</si>
  <si>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</si>
  <si>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</si>
  <si>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</si>
  <si>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</si>
  <si>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</si>
  <si>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</si>
  <si>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</si>
  <si>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</si>
  <si>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</si>
  <si>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</si>
  <si>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</si>
  <si>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</si>
  <si>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</si>
  <si>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</si>
  <si>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</si>
  <si>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</si>
  <si>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</si>
  <si>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</si>
  <si>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</si>
  <si>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</si>
  <si>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</si>
  <si>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</si>
  <si>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</si>
  <si>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</si>
  <si>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</si>
  <si>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</si>
  <si>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</si>
  <si>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</si>
  <si>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</si>
  <si>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</si>
  <si>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</si>
  <si>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</si>
  <si>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</si>
  <si>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</si>
  <si>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</si>
  <si>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</si>
  <si>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</si>
  <si>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</si>
  <si>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</si>
  <si>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</si>
  <si>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</si>
  <si>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</si>
  <si>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</si>
  <si>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</si>
  <si>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</si>
  <si>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</si>
  <si>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</si>
  <si>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</si>
  <si>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</si>
  <si>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</si>
  <si>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</si>
  <si>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</si>
  <si>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</si>
  <si>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</si>
  <si>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</si>
  <si>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</si>
  <si>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</si>
  <si>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</si>
  <si>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</si>
  <si>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</si>
  <si>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</si>
  <si>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</si>
  <si>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</si>
  <si>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</si>
  <si>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</si>
  <si>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</si>
  <si>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</si>
  <si>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</si>
  <si>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</si>
  <si>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</si>
  <si>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</si>
  <si>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</si>
  <si>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</si>
  <si>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</si>
  <si>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</si>
  <si>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</si>
  <si>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</si>
  <si>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</si>
  <si>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</si>
  <si>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</si>
  <si>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</si>
  <si>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</si>
  <si>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</si>
  <si>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</si>
  <si>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</si>
  <si>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</si>
  <si>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</si>
  <si>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</si>
  <si>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</si>
  <si>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</si>
  <si>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</si>
  <si>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</si>
  <si>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</si>
  <si>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</si>
  <si>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</si>
  <si>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</si>
  <si>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</si>
  <si>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</si>
  <si>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</si>
  <si>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</si>
  <si>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</si>
  <si>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</si>
  <si>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</si>
  <si>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</si>
  <si>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</si>
  <si>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</si>
  <si>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</si>
  <si>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</si>
  <si>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</si>
  <si>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</si>
  <si>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</si>
  <si>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</si>
  <si>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</si>
  <si>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</si>
  <si>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</si>
  <si>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</si>
  <si>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</si>
  <si>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</si>
  <si>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</si>
  <si>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</si>
  <si>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</si>
  <si>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</si>
  <si>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</si>
  <si>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</si>
  <si>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</si>
  <si>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</si>
  <si>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</si>
  <si>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</si>
  <si>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</si>
  <si>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</si>
  <si>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</si>
  <si>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</si>
  <si>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</si>
  <si>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</si>
  <si>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</si>
  <si>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</si>
  <si>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</si>
  <si>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</si>
  <si>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</si>
  <si>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</si>
  <si>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</si>
  <si>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</si>
  <si>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</si>
  <si>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</si>
  <si>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</si>
  <si>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</si>
  <si>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</si>
  <si>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</si>
  <si>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</si>
  <si>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</si>
  <si>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</si>
  <si>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</si>
  <si>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</si>
  <si>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</si>
  <si>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</si>
  <si>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</si>
  <si>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</si>
  <si>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</si>
  <si>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</si>
  <si>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</si>
  <si>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</si>
  <si>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</si>
  <si>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</si>
  <si>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</si>
  <si>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</si>
  <si>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</si>
  <si>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</si>
  <si>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</si>
  <si>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</si>
  <si>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</si>
  <si>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</si>
  <si>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</si>
  <si>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</si>
  <si>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</si>
  <si>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</si>
  <si>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</si>
  <si>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</si>
  <si>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</si>
  <si>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</si>
  <si>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</si>
  <si>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</si>
  <si>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</si>
  <si>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</si>
  <si>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</si>
  <si>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</si>
  <si>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</si>
  <si>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</si>
  <si>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</si>
  <si>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</si>
  <si>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</si>
  <si>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</si>
  <si>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</si>
  <si>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</si>
  <si>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</si>
  <si>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</si>
  <si>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</si>
  <si>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</si>
  <si>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</si>
  <si>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</si>
  <si>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</si>
  <si>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</si>
  <si>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</si>
  <si>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</si>
  <si>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</si>
  <si>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</si>
  <si>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</si>
  <si>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</si>
  <si>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</si>
  <si>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</si>
  <si>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</si>
  <si>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</si>
  <si>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</si>
  <si>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</si>
  <si>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</si>
  <si>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</si>
  <si>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</si>
  <si>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</si>
  <si>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</si>
  <si>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</si>
  <si>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</si>
  <si>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</si>
  <si>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</si>
  <si>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</si>
  <si>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</si>
  <si>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</si>
  <si>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</si>
  <si>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</si>
  <si>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</si>
  <si>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</si>
  <si>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</si>
  <si>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</si>
  <si>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</si>
  <si>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</si>
  <si>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</si>
  <si>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</si>
  <si>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</si>
  <si>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</si>
  <si>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</si>
  <si>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</si>
  <si>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</si>
  <si>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</si>
  <si>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</si>
  <si>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</si>
  <si>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</si>
  <si>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</si>
  <si>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</si>
  <si>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</si>
  <si>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</si>
  <si>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</si>
  <si>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</si>
  <si>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</si>
  <si>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</si>
  <si>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</si>
  <si>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</si>
  <si>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</si>
  <si>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</si>
  <si>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</si>
  <si>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</si>
  <si>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</si>
  <si>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</si>
  <si>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</si>
  <si>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</si>
  <si>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</si>
  <si>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</si>
  <si>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</si>
  <si>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</si>
  <si>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</si>
  <si>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</si>
  <si>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</si>
  <si>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</si>
  <si>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</si>
  <si>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</si>
  <si>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</si>
  <si>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</si>
  <si>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</si>
  <si>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</si>
  <si>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</si>
  <si>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</si>
  <si>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</si>
  <si>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</si>
  <si>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</si>
  <si>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</si>
  <si>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</si>
  <si>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</si>
  <si>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</si>
  <si>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</si>
  <si>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</si>
  <si>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</si>
  <si>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</si>
  <si>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</si>
  <si>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</si>
  <si>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</si>
  <si>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</si>
  <si>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</si>
  <si>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</si>
  <si>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</si>
  <si>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</si>
  <si>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</si>
  <si>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</si>
  <si>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</si>
  <si>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</si>
  <si>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</si>
  <si>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</si>
  <si>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</si>
  <si>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</si>
  <si>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</si>
  <si>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</si>
  <si>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</si>
  <si>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</si>
  <si>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</si>
  <si>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</si>
  <si>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</si>
  <si>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</si>
  <si>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</si>
  <si>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</si>
  <si>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</si>
  <si>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</si>
  <si>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</si>
  <si>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</si>
  <si>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</si>
  <si>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</si>
  <si>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</si>
  <si>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</si>
  <si>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</si>
  <si>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</si>
  <si>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</si>
  <si>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</si>
  <si>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</si>
  <si>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</si>
  <si>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</si>
  <si>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</si>
  <si>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</si>
  <si>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</si>
  <si>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</si>
  <si>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</si>
  <si>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</si>
  <si>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</si>
  <si>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</si>
  <si>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</si>
  <si>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</si>
  <si>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</si>
  <si>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</si>
  <si>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</si>
  <si>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</si>
  <si>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</si>
  <si>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</si>
  <si>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</si>
  <si>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</si>
  <si>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</si>
  <si>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</si>
  <si>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</si>
  <si>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</si>
  <si>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</si>
  <si>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</si>
  <si>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</si>
  <si>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</si>
  <si>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</si>
  <si>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</si>
  <si>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</si>
  <si>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</si>
  <si>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</si>
  <si>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</si>
  <si>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</si>
  <si>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</si>
  <si>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</si>
  <si>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</si>
  <si>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</si>
  <si>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</si>
  <si>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</si>
  <si>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</si>
  <si>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</si>
  <si>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</si>
  <si>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</si>
  <si>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</si>
  <si>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</si>
  <si>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</si>
  <si>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</si>
  <si>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</si>
  <si>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</si>
  <si>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</si>
  <si>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</si>
  <si>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</si>
  <si>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</si>
  <si>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</si>
  <si>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</si>
  <si>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</si>
  <si>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</si>
  <si>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</si>
  <si>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</si>
  <si>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</si>
  <si>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</si>
  <si>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</si>
  <si>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</si>
  <si>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</si>
  <si>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</si>
  <si>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</si>
  <si>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</si>
  <si>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</si>
  <si>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</si>
  <si>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</si>
  <si>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</si>
  <si>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</si>
  <si>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</si>
  <si>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</si>
  <si>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</si>
  <si>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</si>
  <si>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</si>
  <si>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</si>
  <si>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</si>
  <si>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</si>
  <si>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</si>
  <si>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</si>
  <si>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</si>
  <si>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</si>
  <si>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</si>
  <si>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</si>
  <si>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</si>
  <si>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</si>
  <si>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</si>
  <si>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</si>
  <si>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</si>
  <si>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</si>
  <si>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</si>
  <si>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</si>
  <si>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</si>
  <si>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</si>
  <si>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</si>
  <si>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</si>
  <si>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</si>
  <si>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</si>
  <si>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</si>
  <si>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</si>
  <si>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</si>
  <si>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</si>
  <si>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</si>
  <si>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</si>
  <si>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</si>
  <si>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</si>
  <si>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</si>
  <si>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</si>
  <si>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</si>
  <si>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</si>
  <si>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</si>
  <si>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</si>
  <si>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</si>
  <si>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</si>
  <si>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</si>
  <si>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</si>
  <si>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</si>
  <si>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</si>
  <si>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</si>
  <si>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</si>
  <si>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</si>
  <si>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</si>
  <si>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</si>
  <si>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</si>
  <si>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</si>
  <si>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</si>
  <si>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</si>
  <si>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</si>
  <si>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</si>
  <si>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</si>
  <si>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</si>
  <si>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</si>
  <si>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</si>
  <si>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</si>
  <si>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</si>
  <si>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</si>
  <si>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</si>
  <si>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</si>
  <si>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</si>
  <si>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</si>
  <si>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</si>
  <si>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</si>
  <si>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</si>
  <si>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</si>
  <si>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</si>
  <si>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</si>
  <si>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</si>
  <si>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</si>
  <si>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</si>
  <si>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</si>
  <si>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</si>
  <si>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</si>
  <si>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</si>
  <si>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</si>
  <si>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</si>
  <si>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</si>
  <si>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</si>
  <si>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</si>
  <si>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</si>
  <si>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</si>
  <si>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</si>
  <si>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</si>
  <si>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</si>
  <si>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</si>
  <si>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</si>
  <si>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</si>
  <si>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</si>
  <si>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</si>
  <si>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</si>
  <si>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</si>
  <si>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</si>
  <si>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</si>
  <si>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</si>
  <si>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</si>
  <si>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</si>
  <si>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</si>
  <si>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</si>
  <si>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</si>
  <si>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</si>
  <si>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</si>
  <si>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</si>
  <si>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</si>
  <si>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</si>
  <si>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</si>
  <si>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</si>
  <si>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</si>
  <si>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</si>
  <si>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</si>
  <si>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</si>
  <si>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</si>
  <si>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</si>
  <si>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</si>
  <si>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</si>
  <si>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</si>
  <si>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</si>
  <si>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</si>
  <si>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</si>
  <si>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</si>
  <si>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</si>
  <si>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</si>
  <si>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</si>
  <si>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</si>
  <si>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</si>
  <si>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</si>
  <si>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</si>
  <si>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</si>
  <si>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</si>
  <si>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</si>
  <si>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</si>
  <si>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</si>
  <si>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</si>
  <si>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</si>
  <si>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</si>
  <si>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</si>
  <si>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</si>
  <si>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</si>
  <si>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</si>
  <si>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</si>
  <si>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</si>
  <si>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</si>
  <si>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</si>
  <si>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</si>
  <si>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</si>
  <si>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</si>
  <si>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</si>
  <si>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</si>
  <si>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</si>
  <si>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</si>
  <si>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</si>
  <si>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</si>
  <si>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</si>
  <si>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</si>
  <si>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</si>
  <si>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</si>
  <si>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</si>
  <si>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</si>
  <si>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</si>
  <si>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</si>
  <si>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</si>
  <si>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</si>
  <si>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</si>
  <si>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</si>
  <si>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</si>
  <si>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</si>
  <si>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</si>
  <si>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</si>
  <si>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</si>
  <si>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</si>
  <si>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</si>
  <si>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</si>
  <si>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</si>
  <si>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</si>
  <si>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</si>
  <si>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</si>
  <si>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</si>
  <si>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</si>
  <si>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</si>
  <si>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</si>
  <si>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</si>
  <si>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</si>
  <si>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</si>
  <si>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</si>
  <si>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</si>
  <si>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</si>
  <si>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</si>
  <si>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</si>
  <si>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</si>
  <si>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</si>
  <si>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</si>
  <si>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</si>
  <si>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</si>
  <si>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</si>
  <si>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</si>
  <si>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</si>
  <si>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</si>
  <si>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</si>
  <si>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</si>
  <si>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</si>
  <si>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</si>
  <si>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</si>
  <si>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</si>
  <si>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</si>
  <si>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</si>
  <si>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</si>
  <si>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</si>
  <si>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</si>
  <si>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</si>
  <si>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</si>
  <si>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</si>
  <si>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</si>
  <si>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</si>
  <si>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</si>
  <si>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</si>
  <si>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</si>
  <si>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</si>
  <si>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</si>
  <si>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</si>
  <si>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</si>
  <si>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</si>
  <si>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</si>
  <si>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</si>
  <si>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</si>
  <si>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</si>
  <si>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</si>
  <si>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</si>
  <si>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</si>
  <si>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</si>
  <si>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</si>
  <si>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</si>
  <si>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</si>
  <si>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</si>
  <si>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</si>
  <si>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</si>
  <si>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</si>
  <si>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</si>
  <si>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</si>
  <si>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</si>
  <si>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</si>
  <si>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</si>
  <si>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</si>
  <si>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</si>
  <si>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</si>
  <si>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</si>
  <si>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</si>
  <si>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</si>
  <si>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</si>
  <si>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</si>
  <si>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</si>
  <si>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</si>
  <si>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</si>
  <si>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</si>
  <si>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</si>
  <si>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</si>
  <si>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</si>
  <si>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</si>
  <si>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</si>
  <si>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</si>
  <si>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</si>
  <si>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</si>
  <si>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</si>
  <si>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</si>
  <si>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</si>
  <si>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</si>
  <si>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</si>
  <si>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</si>
  <si>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</si>
  <si>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</si>
  <si>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</si>
  <si>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</si>
  <si>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</si>
  <si>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</si>
  <si>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</si>
  <si>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</si>
  <si>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</si>
  <si>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</si>
  <si>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</si>
  <si>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</si>
  <si>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</si>
  <si>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</si>
  <si>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</si>
  <si>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</si>
  <si>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</si>
  <si>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</si>
  <si>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</si>
  <si>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</si>
  <si>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</si>
  <si>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</si>
  <si>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</si>
  <si>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</si>
  <si>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</si>
  <si>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</si>
  <si>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</si>
  <si>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</si>
  <si>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</si>
  <si>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</si>
  <si>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</si>
  <si>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</si>
  <si>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</si>
  <si>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</si>
  <si>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</si>
  <si>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</si>
  <si>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</si>
  <si>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</si>
  <si>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</si>
  <si>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</si>
  <si>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</si>
  <si>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</si>
  <si>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</si>
  <si>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</si>
  <si>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</si>
  <si>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</si>
  <si>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</si>
  <si>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</si>
  <si>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</si>
  <si>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</si>
  <si>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</si>
  <si>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</si>
  <si>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</si>
  <si>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</si>
  <si>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</si>
  <si>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</si>
  <si>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</si>
  <si>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</si>
  <si>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</si>
  <si>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</si>
  <si>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</si>
  <si>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</si>
  <si>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</si>
  <si>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</si>
  <si>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</si>
  <si>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</si>
  <si>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</si>
  <si>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</si>
  <si>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</si>
  <si>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</si>
  <si>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</si>
  <si>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</si>
  <si>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</si>
  <si>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</si>
  <si>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</si>
  <si>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</si>
  <si>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</si>
  <si>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</si>
  <si>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</si>
  <si>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</si>
  <si>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</si>
  <si>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</si>
  <si>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</si>
  <si>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</si>
  <si>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</si>
  <si>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</si>
  <si>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</si>
  <si>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</si>
  <si>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</si>
  <si>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</si>
  <si>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</si>
  <si>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</si>
  <si>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</si>
  <si>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</si>
  <si>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</si>
  <si>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</si>
  <si>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</si>
  <si>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</si>
  <si>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</si>
  <si>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</si>
  <si>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</si>
  <si>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</si>
  <si>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</si>
  <si>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</si>
  <si>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</si>
  <si>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</si>
  <si>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</si>
  <si>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</si>
  <si>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</si>
  <si>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</si>
  <si>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</si>
  <si>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</si>
  <si>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</si>
  <si>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</si>
  <si>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</si>
  <si>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</si>
  <si>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</si>
  <si>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</si>
  <si>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</si>
  <si>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</si>
  <si>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</si>
  <si>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</si>
  <si>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</si>
  <si>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</si>
  <si>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</si>
  <si>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</si>
  <si>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</si>
  <si>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</si>
  <si>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</si>
  <si>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</si>
  <si>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</si>
  <si>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</si>
  <si>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</si>
  <si>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</si>
  <si>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</si>
  <si>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</si>
  <si>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</si>
  <si>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</si>
  <si>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</si>
  <si>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</si>
  <si>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</si>
  <si>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</si>
  <si>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</si>
  <si>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</si>
  <si>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</si>
  <si>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</si>
  <si>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</si>
  <si>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</si>
  <si>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</si>
  <si>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</si>
  <si>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</si>
  <si>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</si>
  <si>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</si>
  <si>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</si>
  <si>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</si>
  <si>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</si>
  <si>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</si>
  <si>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</si>
  <si>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</si>
  <si>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</si>
  <si>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</si>
  <si>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</si>
  <si>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</si>
  <si>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</si>
  <si>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</si>
  <si>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</si>
  <si>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</si>
  <si>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</si>
  <si>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</si>
  <si>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</si>
  <si>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</si>
  <si>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</si>
  <si>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</si>
  <si>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</si>
  <si>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</si>
  <si>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</si>
  <si>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</si>
  <si>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</si>
  <si>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</si>
  <si>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</si>
  <si>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</si>
  <si>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</si>
  <si>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</si>
  <si>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</si>
  <si>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</si>
  <si>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</si>
  <si>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</si>
  <si>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</si>
  <si>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</si>
  <si>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</si>
  <si>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</si>
  <si>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</si>
  <si>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</si>
  <si>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</si>
  <si>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</si>
  <si>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</si>
  <si>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</si>
  <si>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</si>
  <si>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</si>
  <si>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</si>
  <si>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</si>
  <si>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</si>
  <si>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</si>
  <si>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</si>
  <si>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</si>
  <si>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</si>
  <si>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</si>
  <si>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</si>
  <si>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</si>
  <si>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</si>
  <si>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</si>
  <si>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</si>
  <si>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</si>
  <si>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</si>
  <si>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</si>
  <si>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</si>
  <si>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</si>
  <si>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</si>
  <si>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</si>
  <si>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</si>
  <si>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</si>
  <si>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</si>
  <si>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</si>
  <si>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</si>
  <si>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</si>
  <si>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</si>
  <si>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</si>
  <si>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</si>
  <si>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</si>
  <si>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</si>
  <si>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</si>
  <si>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</si>
  <si>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</si>
  <si>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</si>
  <si>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</si>
  <si>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</si>
  <si>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</si>
  <si>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</si>
  <si>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</si>
  <si>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</si>
  <si>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</si>
  <si>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</si>
  <si>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</si>
  <si>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</si>
  <si>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</si>
  <si>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</si>
  <si>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</si>
  <si>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</si>
  <si>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</si>
  <si>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</si>
  <si>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</si>
  <si>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</si>
  <si>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</si>
  <si>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</si>
  <si>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</si>
  <si>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</si>
  <si>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</si>
  <si>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</si>
  <si>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</si>
  <si>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</si>
  <si>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</si>
  <si>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</si>
  <si>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</si>
  <si>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</si>
  <si>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</si>
  <si>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</si>
  <si>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</si>
  <si>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</si>
  <si>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</si>
  <si>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</si>
  <si>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</si>
  <si>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</si>
  <si>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</si>
  <si>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</si>
  <si>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</si>
  <si>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</si>
  <si>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</si>
  <si>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</si>
  <si>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</si>
  <si>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</si>
  <si>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</si>
  <si>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</si>
  <si>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</si>
  <si>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</si>
  <si>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</si>
  <si>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</si>
  <si>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</si>
  <si>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</si>
  <si>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</si>
  <si>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</si>
  <si>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</si>
  <si>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</si>
  <si>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</si>
  <si>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</si>
  <si>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</si>
  <si>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</si>
  <si>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</si>
  <si>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</si>
  <si>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</si>
  <si>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</si>
  <si>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</si>
  <si>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</si>
  <si>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</si>
  <si>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</si>
  <si>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</si>
  <si>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</si>
  <si>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</si>
  <si>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</si>
  <si>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</si>
  <si>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</si>
  <si>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</si>
  <si>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</si>
  <si>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</si>
  <si>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</si>
  <si>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</si>
  <si>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</si>
  <si>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</si>
  <si>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</si>
  <si>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</si>
  <si>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</si>
  <si>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</si>
  <si>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</si>
  <si>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</si>
  <si>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</si>
  <si>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</si>
  <si>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</si>
  <si>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</si>
  <si>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</si>
  <si>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</si>
  <si>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</si>
  <si>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</si>
  <si>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</si>
  <si>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</si>
  <si>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</si>
  <si>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</si>
  <si>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</si>
  <si>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</si>
  <si>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</si>
  <si>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</si>
  <si>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</si>
  <si>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</si>
  <si>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</si>
  <si>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</si>
  <si>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</si>
  <si>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</si>
  <si>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</si>
  <si>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</si>
  <si>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</si>
  <si>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</si>
  <si>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</si>
  <si>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</si>
  <si>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</si>
  <si>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</si>
  <si>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</si>
  <si>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</si>
  <si>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</si>
  <si>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</si>
  <si>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</si>
  <si>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</si>
  <si>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</si>
  <si>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</si>
  <si>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</si>
  <si>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</si>
  <si>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</si>
  <si>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</si>
  <si>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</si>
  <si>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</si>
  <si>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</si>
  <si>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</si>
  <si>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</si>
  <si>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</si>
  <si>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</si>
  <si>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</si>
  <si>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</si>
  <si>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</si>
  <si>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</si>
  <si>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</si>
  <si>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</si>
  <si>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</si>
  <si>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</si>
  <si>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</si>
  <si>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</si>
  <si>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</si>
  <si>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</si>
  <si>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</si>
  <si>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</si>
  <si>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</si>
  <si>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</si>
  <si>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</si>
  <si>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</si>
  <si>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</si>
  <si>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</si>
  <si>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</si>
  <si>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</si>
  <si>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</si>
  <si>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</si>
  <si>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</si>
  <si>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</si>
  <si>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</si>
  <si>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</si>
  <si>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</si>
  <si>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</si>
  <si>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</si>
  <si>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</si>
  <si>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</si>
  <si>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</si>
  <si>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</si>
  <si>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</si>
  <si>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</si>
  <si>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</si>
  <si>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</si>
  <si>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</si>
  <si>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</si>
  <si>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</si>
  <si>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</si>
  <si>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</si>
  <si>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</si>
  <si>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</si>
  <si>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</si>
  <si>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</si>
  <si>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</si>
  <si>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</si>
  <si>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</si>
  <si>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</si>
  <si>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</si>
  <si>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</si>
  <si>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</si>
  <si>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</si>
  <si>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</si>
  <si>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</si>
  <si>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</si>
  <si>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</si>
  <si>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</si>
  <si>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</si>
  <si>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</si>
  <si>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</si>
  <si>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</si>
  <si>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</si>
  <si>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</si>
  <si>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</si>
  <si>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</si>
  <si>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</si>
  <si>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</si>
  <si>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</si>
  <si>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</si>
  <si>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</si>
  <si>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</si>
  <si>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</si>
  <si>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</si>
  <si>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</si>
  <si>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</si>
  <si>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</si>
  <si>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</si>
  <si>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</si>
  <si>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</si>
  <si>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</si>
  <si>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</si>
  <si>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</si>
  <si>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</si>
  <si>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</si>
  <si>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</si>
  <si>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</si>
  <si>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</si>
  <si>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</si>
  <si>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</si>
  <si>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</si>
  <si>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</si>
  <si>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</si>
  <si>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</si>
  <si>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</si>
  <si>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</si>
  <si>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</si>
  <si>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</si>
  <si>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</si>
  <si>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</si>
  <si>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</si>
  <si>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</si>
  <si>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</si>
  <si>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</si>
  <si>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</si>
  <si>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</si>
  <si>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</si>
  <si>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</si>
  <si>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</si>
  <si>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</si>
  <si>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</si>
  <si>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</si>
  <si>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</si>
  <si>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</si>
  <si>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</si>
  <si>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</si>
  <si>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</si>
  <si>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</si>
  <si>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</si>
  <si>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</si>
  <si>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</si>
  <si>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</si>
  <si>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</si>
  <si>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</si>
  <si>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</si>
  <si>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</si>
  <si>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</si>
  <si>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</si>
  <si>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</si>
  <si>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</si>
  <si>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</si>
  <si>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</si>
  <si>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</si>
  <si>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</si>
  <si>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</si>
  <si>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</si>
  <si>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</si>
  <si>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</si>
  <si>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</si>
  <si>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</si>
  <si>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</si>
  <si>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</si>
  <si>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</si>
  <si>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</si>
  <si>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</si>
  <si>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</si>
  <si>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</si>
  <si>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</si>
  <si>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</si>
  <si>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</si>
  <si>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</si>
  <si>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</si>
  <si>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</si>
  <si>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</si>
  <si>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</si>
  <si>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</si>
  <si>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</si>
  <si>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</si>
  <si>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</si>
  <si>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</si>
  <si>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</si>
  <si>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</si>
  <si>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</si>
  <si>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</si>
  <si>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</si>
  <si>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</si>
  <si>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</si>
  <si>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</si>
  <si>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</si>
  <si>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</si>
  <si>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</si>
  <si>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</si>
  <si>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</si>
  <si>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</si>
  <si>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</si>
  <si>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</si>
  <si>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</si>
  <si>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</si>
  <si>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</si>
  <si>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</si>
  <si>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</si>
  <si>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</si>
  <si>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</si>
  <si>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</si>
  <si>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</si>
  <si>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</si>
  <si>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</si>
  <si>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</si>
  <si>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</si>
  <si>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</si>
  <si>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</si>
  <si>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</si>
  <si>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</si>
  <si>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</si>
  <si>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</si>
  <si>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</si>
  <si>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</si>
  <si>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</si>
  <si>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</si>
  <si>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</si>
  <si>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</si>
  <si>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</si>
  <si>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</si>
  <si>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</si>
  <si>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</si>
  <si>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</si>
  <si>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</si>
  <si>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</si>
  <si>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</si>
  <si>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</si>
  <si>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</si>
  <si>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</si>
  <si>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</si>
  <si>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</si>
  <si>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</si>
  <si>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</si>
  <si>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</si>
  <si>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</si>
  <si>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</si>
  <si>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</si>
  <si>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</si>
  <si>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</si>
  <si>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</si>
  <si>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</si>
  <si>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</si>
  <si>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</si>
  <si>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</si>
  <si>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</si>
  <si>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</si>
  <si>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</si>
  <si>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</si>
  <si>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</si>
  <si>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</si>
  <si>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</si>
  <si>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</si>
  <si>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</si>
  <si>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</si>
  <si>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</si>
  <si>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</si>
  <si>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</si>
  <si>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</si>
  <si>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</si>
  <si>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</si>
  <si>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</si>
  <si>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</si>
  <si>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</si>
  <si>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</si>
  <si>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</si>
  <si>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</si>
  <si>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</si>
  <si>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</si>
  <si>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</si>
  <si>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</si>
  <si>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</si>
  <si>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</si>
  <si>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</si>
  <si>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</si>
  <si>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</si>
  <si>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</si>
  <si>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</si>
  <si>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</si>
  <si>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</si>
  <si>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</si>
  <si>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</si>
  <si>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</si>
  <si>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</si>
  <si>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</si>
  <si>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</si>
  <si>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</si>
  <si>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</si>
  <si>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</si>
  <si>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</si>
  <si>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</si>
  <si>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</si>
  <si>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</si>
  <si>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</si>
  <si>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</si>
  <si>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</si>
  <si>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</si>
  <si>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</si>
  <si>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</si>
  <si>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</si>
  <si>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</si>
  <si>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</si>
  <si>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</si>
  <si>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</si>
  <si>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</si>
  <si>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</si>
  <si>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</si>
  <si>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</si>
  <si>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</si>
  <si>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</si>
  <si>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</si>
  <si>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</si>
  <si>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</si>
  <si>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</si>
  <si>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</si>
  <si>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</si>
  <si>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</si>
  <si>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</si>
  <si>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</si>
  <si>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</si>
  <si>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</si>
  <si>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</si>
  <si>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</si>
  <si>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</si>
  <si>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</si>
  <si>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</si>
  <si>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</si>
  <si>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</si>
  <si>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</si>
  <si>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</si>
  <si>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</si>
  <si>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</si>
  <si>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</si>
  <si>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</si>
  <si>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</si>
  <si>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</si>
  <si>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</si>
  <si>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</si>
  <si>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</si>
  <si>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</si>
  <si>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</si>
  <si>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</si>
  <si>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</si>
  <si>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</si>
  <si>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</si>
  <si>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</si>
  <si>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</si>
  <si>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</si>
  <si>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</si>
  <si>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</si>
  <si>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</si>
  <si>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</si>
  <si>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</si>
  <si>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</si>
  <si>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</si>
  <si>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</si>
  <si>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</si>
  <si>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</si>
  <si>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</si>
  <si>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</si>
  <si>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</si>
  <si>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</si>
  <si>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</si>
  <si>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</si>
  <si>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</si>
  <si>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</si>
  <si>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</si>
  <si>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</si>
  <si>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</si>
  <si>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</si>
  <si>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</si>
  <si>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</si>
  <si>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</si>
  <si>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</si>
  <si>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</si>
  <si>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</si>
  <si>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</si>
  <si>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</si>
  <si>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</si>
  <si>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</si>
  <si>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</si>
  <si>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</si>
  <si>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</si>
  <si>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</si>
  <si>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</si>
  <si>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</si>
  <si>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</si>
  <si>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</si>
  <si>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</si>
  <si>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</si>
  <si>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</si>
  <si>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</si>
  <si>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</si>
  <si>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</si>
  <si>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</si>
  <si>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</si>
  <si>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</si>
  <si>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</si>
  <si>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</si>
  <si>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</si>
  <si>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</si>
  <si>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</si>
  <si>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</si>
  <si>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</si>
  <si>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</si>
  <si>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</si>
  <si>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</si>
  <si>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</si>
  <si>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</si>
  <si>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</si>
  <si>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</si>
  <si>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</si>
  <si>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</si>
  <si>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</si>
  <si>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</si>
  <si>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</si>
  <si>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</si>
  <si>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</si>
  <si>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</si>
  <si>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</si>
  <si>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</si>
  <si>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</si>
  <si>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</si>
  <si>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</si>
  <si>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</si>
  <si>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</si>
  <si>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</si>
  <si>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</si>
  <si>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</si>
  <si>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</si>
  <si>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</si>
  <si>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</si>
  <si>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</si>
  <si>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</si>
  <si>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</si>
  <si>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</si>
  <si>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</si>
  <si>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</si>
  <si>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</si>
  <si>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</si>
  <si>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</si>
  <si>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</si>
  <si>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</si>
  <si>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</si>
  <si>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</si>
  <si>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</si>
  <si>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</si>
  <si>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</si>
  <si>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</si>
  <si>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</si>
  <si>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</si>
  <si>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</si>
  <si>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</si>
  <si>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</si>
  <si>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</si>
  <si>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</si>
  <si>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</si>
  <si>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</si>
  <si>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</si>
  <si>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</si>
  <si>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</si>
  <si>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</si>
  <si>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</si>
  <si>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</si>
  <si>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</si>
  <si>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</si>
  <si>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</si>
  <si>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</si>
  <si>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</si>
  <si>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</si>
  <si>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</si>
  <si>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</si>
  <si>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</si>
  <si>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</si>
  <si>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</si>
  <si>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</si>
  <si>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</si>
  <si>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</si>
  <si>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</si>
  <si>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</si>
  <si>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</si>
  <si>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</si>
  <si>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</si>
  <si>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</si>
  <si>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</si>
  <si>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</si>
  <si>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</si>
  <si>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</si>
  <si>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</si>
  <si>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</si>
  <si>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</si>
  <si>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</si>
  <si>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</si>
  <si>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</si>
  <si>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</si>
  <si>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</si>
  <si>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</si>
  <si>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</si>
  <si>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</si>
  <si>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</si>
  <si>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</si>
  <si>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</si>
  <si>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</si>
  <si>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</si>
  <si>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</si>
  <si>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</si>
  <si>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</si>
  <si>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</si>
  <si>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</si>
  <si>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</si>
  <si>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</si>
  <si>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</si>
  <si>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</si>
  <si>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</si>
  <si>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</si>
  <si>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</si>
  <si>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</si>
  <si>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</si>
  <si>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</si>
  <si>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</si>
  <si>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</si>
  <si>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</si>
  <si>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</si>
  <si>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</si>
  <si>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</si>
  <si>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</si>
  <si>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</si>
  <si>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</si>
  <si>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</si>
  <si>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</si>
  <si>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</si>
  <si>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</si>
  <si>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</si>
  <si>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</si>
  <si>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</si>
  <si>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</si>
  <si>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</si>
  <si>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</si>
  <si>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</si>
  <si>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</si>
  <si>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</si>
  <si>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</si>
  <si>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</si>
  <si>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</si>
  <si>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</si>
  <si>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</si>
  <si>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</si>
  <si>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</si>
  <si>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</si>
  <si>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</si>
  <si>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</si>
  <si>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</si>
  <si>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</si>
  <si>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</si>
  <si>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</si>
  <si>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</si>
  <si>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</si>
  <si>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</si>
  <si>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</si>
  <si>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</si>
  <si>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</si>
  <si>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</si>
  <si>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</si>
  <si>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</si>
  <si>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</si>
  <si>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</si>
  <si>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</si>
  <si>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</si>
  <si>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</si>
  <si>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</si>
  <si>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</si>
  <si>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</si>
  <si>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</si>
  <si>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</si>
  <si>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</si>
  <si>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</si>
  <si>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</si>
  <si>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</si>
  <si>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</si>
  <si>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</si>
  <si>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</si>
  <si>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</si>
  <si>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</si>
  <si>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</si>
  <si>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</si>
  <si>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</si>
  <si>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</si>
  <si>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</si>
  <si>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</si>
  <si>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</si>
  <si>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</si>
  <si>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</si>
  <si>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</si>
  <si>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</si>
  <si>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</si>
  <si>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</si>
  <si>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</si>
  <si>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</si>
  <si>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</si>
  <si>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</si>
  <si>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</si>
  <si>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</si>
  <si>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</si>
  <si>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</si>
  <si>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</si>
  <si>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</si>
  <si>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</si>
  <si>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</si>
  <si>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</si>
  <si>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</si>
  <si>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</si>
  <si>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</si>
  <si>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</si>
  <si>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</si>
  <si>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</si>
  <si>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</si>
  <si>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</si>
  <si>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</si>
  <si>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</si>
  <si>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</si>
  <si>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</si>
  <si>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</si>
  <si>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</si>
  <si>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</si>
  <si>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</si>
  <si>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</si>
  <si>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</si>
  <si>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</si>
  <si>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</si>
  <si>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</si>
  <si>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</si>
  <si>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</si>
  <si>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</si>
  <si>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</si>
  <si>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</si>
  <si>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</si>
  <si>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</si>
  <si>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</si>
  <si>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</si>
  <si>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</si>
  <si>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</si>
  <si>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</si>
  <si>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</si>
  <si>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</si>
  <si>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</si>
  <si>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</si>
  <si>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</si>
  <si>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</si>
  <si>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</si>
  <si>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</si>
  <si>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</si>
  <si>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</si>
  <si>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</si>
  <si>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</si>
  <si>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</si>
  <si>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</si>
  <si>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</si>
  <si>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</si>
  <si>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</si>
  <si>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</si>
  <si>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</si>
  <si>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</si>
  <si>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</si>
  <si>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</si>
  <si>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</si>
  <si>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</si>
  <si>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</si>
  <si>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</si>
  <si>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</si>
  <si>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</si>
  <si>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</si>
  <si>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</si>
  <si>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</si>
  <si>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</si>
  <si>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</si>
  <si>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</si>
  <si>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</si>
  <si>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</si>
  <si>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</si>
  <si>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</si>
  <si>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</si>
  <si>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</si>
  <si>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</si>
  <si>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</si>
  <si>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</si>
  <si>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</si>
  <si>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</si>
  <si>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</si>
  <si>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</si>
  <si>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</si>
  <si>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</si>
  <si>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</si>
  <si>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</si>
  <si>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</si>
  <si>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</si>
  <si>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</si>
  <si>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</si>
  <si>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</si>
  <si>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</si>
  <si>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</si>
  <si>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</si>
  <si>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</si>
  <si>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</si>
  <si>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</si>
  <si>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</si>
  <si>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</si>
  <si>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</si>
  <si>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</si>
  <si>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</si>
  <si>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</si>
  <si>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</si>
  <si>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</si>
  <si>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</si>
  <si>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</si>
  <si>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</si>
  <si>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</si>
  <si>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</si>
  <si>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</si>
  <si>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</si>
  <si>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</si>
  <si>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</si>
  <si>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</si>
  <si>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</si>
  <si>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</si>
  <si>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</si>
  <si>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</si>
  <si>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</si>
  <si>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</si>
  <si>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</si>
  <si>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</si>
  <si>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</si>
  <si>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</si>
  <si>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</si>
  <si>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</si>
  <si>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</si>
  <si>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</si>
  <si>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</si>
  <si>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</si>
  <si>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</si>
  <si>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</si>
  <si>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</si>
  <si>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</si>
  <si>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</si>
  <si>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</si>
  <si>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</si>
  <si>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</si>
  <si>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</si>
  <si>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</si>
  <si>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</si>
  <si>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</si>
  <si>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</si>
  <si>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</si>
  <si>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</si>
  <si>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</si>
  <si>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</si>
  <si>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</si>
  <si>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</si>
  <si>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</si>
  <si>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</si>
  <si>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</si>
  <si>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</si>
  <si>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</si>
  <si>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</si>
  <si>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</si>
  <si>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</si>
  <si>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</si>
  <si>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</si>
  <si>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</si>
  <si>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</si>
  <si>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</si>
  <si>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</si>
  <si>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</si>
  <si>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</si>
  <si>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</si>
  <si>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</si>
  <si>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</si>
  <si>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</si>
  <si>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</si>
  <si>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</si>
  <si>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</si>
  <si>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</si>
  <si>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</si>
  <si>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</si>
  <si>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</si>
  <si>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</si>
  <si>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</si>
  <si>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</si>
  <si>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</si>
  <si>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</si>
  <si>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</si>
  <si>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</si>
  <si>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</si>
  <si>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</si>
  <si>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</si>
  <si>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</si>
  <si>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</si>
  <si>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</si>
  <si>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</si>
  <si>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</si>
  <si>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</si>
  <si>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</si>
  <si>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</si>
  <si>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</si>
  <si>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</si>
  <si>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</si>
  <si>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</si>
  <si>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</si>
  <si>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</si>
  <si>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</si>
  <si>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</si>
  <si>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</si>
  <si>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</si>
  <si>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</si>
  <si>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</si>
  <si>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</si>
  <si>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</si>
  <si>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</si>
  <si>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</si>
  <si>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</si>
  <si>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</si>
  <si>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</si>
  <si>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</si>
  <si>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</si>
  <si>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</si>
  <si>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</si>
  <si>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</si>
  <si>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</si>
  <si>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</si>
  <si>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</si>
  <si>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</si>
  <si>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</si>
  <si>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</si>
  <si>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</si>
  <si>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</si>
  <si>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</si>
  <si>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</si>
  <si>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</si>
  <si>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</si>
  <si>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</si>
  <si>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</si>
  <si>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</si>
  <si>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</si>
  <si>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</si>
  <si>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</si>
  <si>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</si>
  <si>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</si>
  <si>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</si>
  <si>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</si>
  <si>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</si>
  <si>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</si>
  <si>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</si>
  <si>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</si>
  <si>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</si>
  <si>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</si>
  <si>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</si>
  <si>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</si>
  <si>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</si>
  <si>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</si>
  <si>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</si>
  <si>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</si>
  <si>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</si>
  <si>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</si>
  <si>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</si>
  <si>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</si>
  <si>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</si>
  <si>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</si>
  <si>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</si>
  <si>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</si>
  <si>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</si>
  <si>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</si>
  <si>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</si>
  <si>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</si>
  <si>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</si>
  <si>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</si>
  <si>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</si>
  <si>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</si>
  <si>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</si>
  <si>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</si>
  <si>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</si>
  <si>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</si>
  <si>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</si>
  <si>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</si>
  <si>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</si>
  <si>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</si>
  <si>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</si>
  <si>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</si>
  <si>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</si>
  <si>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</si>
  <si>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</si>
  <si>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</si>
  <si>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</si>
  <si>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</si>
  <si>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</si>
  <si>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</si>
  <si>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</si>
  <si>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</si>
  <si>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</si>
  <si>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</si>
  <si>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</si>
  <si>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</si>
  <si>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</si>
  <si>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</si>
  <si>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</si>
  <si>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</si>
  <si>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</si>
  <si>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</si>
  <si>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</si>
  <si>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</si>
  <si>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</si>
  <si>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</si>
  <si>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</si>
  <si>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</si>
  <si>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</si>
  <si>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</si>
  <si>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</si>
  <si>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</si>
  <si>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</si>
  <si>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</si>
  <si>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</si>
  <si>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</si>
  <si>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</si>
  <si>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</si>
  <si>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</si>
  <si>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</si>
  <si>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</si>
  <si>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</si>
  <si>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</si>
  <si>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</si>
  <si>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</si>
  <si>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</si>
  <si>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</si>
  <si>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</si>
  <si>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</si>
  <si>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</si>
  <si>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</si>
  <si>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</si>
  <si>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</si>
  <si>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</si>
  <si>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</si>
  <si>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</si>
  <si>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</si>
  <si>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</si>
  <si>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</si>
  <si>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</si>
  <si>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</si>
  <si>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</si>
  <si>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</si>
  <si>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</si>
  <si>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</si>
  <si>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</si>
  <si>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</si>
  <si>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</si>
  <si>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</si>
  <si>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</si>
  <si>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</si>
  <si>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</si>
  <si>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</si>
  <si>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</si>
  <si>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</si>
  <si>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</si>
  <si>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</si>
  <si>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</si>
  <si>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</si>
  <si>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</si>
  <si>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</si>
  <si>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</si>
  <si>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</si>
  <si>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</si>
  <si>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</si>
  <si>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</si>
  <si>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</si>
  <si>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</si>
  <si>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</si>
  <si>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</si>
  <si>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</si>
  <si>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</si>
  <si>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</si>
  <si>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</si>
  <si>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</si>
  <si>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</si>
  <si>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</si>
  <si>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</si>
  <si>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</si>
  <si>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</si>
  <si>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</si>
  <si>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</si>
  <si>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</si>
  <si>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</si>
  <si>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</si>
  <si>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</si>
  <si>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</si>
  <si>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</si>
  <si>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</si>
  <si>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</si>
  <si>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</si>
  <si>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</si>
  <si>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</si>
  <si>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</si>
  <si>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</si>
  <si>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</si>
  <si>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</si>
  <si>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</si>
  <si>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</si>
  <si>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</si>
  <si>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</si>
  <si>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</si>
  <si>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</si>
  <si>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</si>
  <si>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</si>
  <si>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</si>
  <si>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</si>
  <si>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</si>
  <si>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</si>
  <si>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</si>
  <si>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</si>
  <si>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</si>
  <si>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</si>
  <si>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</si>
  <si>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</si>
  <si>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</si>
  <si>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</si>
  <si>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</si>
  <si>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</si>
  <si>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</si>
  <si>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</si>
  <si>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</si>
  <si>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</si>
  <si>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</si>
  <si>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</si>
  <si>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</si>
  <si>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</si>
  <si>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</si>
  <si>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</si>
  <si>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</si>
  <si>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</si>
  <si>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</si>
  <si>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</si>
  <si>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</si>
  <si>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</si>
  <si>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</si>
  <si>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</si>
  <si>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</si>
  <si>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</si>
  <si>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</si>
  <si>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</si>
  <si>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</si>
  <si>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</si>
  <si>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</si>
  <si>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</si>
  <si>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</si>
  <si>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</si>
  <si>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</si>
  <si>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</si>
  <si>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</si>
  <si>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</si>
  <si>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</si>
  <si>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</si>
  <si>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</si>
  <si>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</si>
  <si>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</si>
  <si>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</si>
  <si>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</si>
  <si>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</si>
  <si>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</si>
  <si>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</si>
  <si>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</si>
  <si>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</si>
  <si>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</si>
  <si>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</si>
  <si>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</si>
  <si>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</si>
  <si>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</si>
  <si>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</si>
  <si>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</si>
  <si>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</si>
  <si>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</si>
  <si>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</si>
  <si>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</si>
  <si>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</si>
  <si>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</si>
  <si>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</si>
  <si>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</si>
  <si>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</si>
  <si>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</si>
  <si>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</si>
  <si>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</si>
  <si>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</si>
  <si>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</si>
  <si>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</si>
  <si>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</si>
  <si>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</si>
  <si>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</si>
  <si>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</si>
  <si>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</si>
  <si>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</si>
  <si>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</si>
  <si>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</si>
  <si>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</si>
  <si>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</si>
  <si>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</si>
  <si>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</si>
  <si>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</si>
  <si>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</si>
  <si>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</si>
  <si>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</si>
  <si>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</si>
  <si>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</si>
  <si>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</si>
  <si>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</si>
  <si>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</si>
  <si>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</si>
  <si>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</si>
  <si>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</si>
  <si>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</si>
  <si>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</si>
  <si>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</si>
  <si>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</si>
  <si>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</si>
  <si>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</si>
  <si>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</si>
  <si>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</si>
  <si>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</si>
  <si>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</si>
  <si>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</si>
  <si>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</si>
  <si>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</si>
  <si>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</si>
  <si>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</si>
  <si>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</si>
  <si>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</si>
  <si>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</si>
  <si>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</si>
  <si>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</si>
  <si>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</si>
  <si>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</si>
  <si>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</si>
  <si>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</si>
  <si>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</si>
  <si>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</si>
  <si>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</si>
  <si>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</si>
  <si>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</si>
  <si>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</si>
  <si>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</si>
  <si>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</si>
  <si>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</si>
  <si>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</si>
  <si>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</si>
  <si>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</si>
  <si>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</si>
  <si>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</si>
  <si>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</si>
  <si>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</si>
  <si>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</si>
  <si>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</si>
  <si>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</si>
  <si>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</si>
  <si>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</si>
  <si>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</si>
  <si>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</si>
  <si>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</si>
  <si>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</si>
  <si>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</si>
  <si>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</si>
  <si>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</si>
  <si>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</si>
  <si>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</si>
  <si>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</si>
  <si>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</si>
  <si>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</si>
  <si>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</si>
  <si>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</si>
  <si>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</si>
  <si>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</si>
  <si>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</si>
  <si>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</si>
  <si>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</si>
  <si>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</si>
  <si>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</si>
  <si>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</si>
  <si>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</si>
  <si>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</si>
  <si>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</si>
  <si>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</si>
  <si>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</si>
  <si>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</si>
  <si>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</si>
  <si>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</si>
  <si>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</si>
  <si>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</si>
  <si>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</si>
  <si>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</si>
  <si>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</si>
  <si>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</si>
  <si>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</si>
  <si>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</si>
  <si>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</si>
  <si>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</si>
  <si>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</si>
  <si>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</si>
  <si>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</si>
  <si>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</si>
  <si>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</si>
  <si>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</si>
  <si>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</si>
  <si>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</si>
  <si>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</si>
  <si>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</si>
  <si>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</si>
  <si>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</si>
  <si>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</si>
  <si>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</si>
  <si>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</si>
  <si>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</si>
  <si>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</si>
  <si>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</si>
  <si>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</si>
  <si>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</si>
  <si>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</si>
  <si>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</si>
  <si>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</si>
  <si>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</si>
  <si>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</si>
  <si>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</si>
  <si>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</si>
  <si>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</si>
  <si>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</si>
  <si>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</si>
  <si>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</si>
  <si>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</si>
  <si>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</si>
  <si>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</si>
  <si>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</si>
  <si>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</si>
  <si>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</si>
  <si>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</si>
  <si>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</si>
  <si>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</si>
  <si>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</si>
  <si>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</si>
  <si>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</si>
  <si>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</si>
  <si>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</si>
  <si>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</si>
  <si>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</si>
  <si>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</si>
  <si>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</si>
  <si>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</si>
  <si>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</si>
  <si>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</si>
  <si>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</si>
  <si>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</si>
  <si>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</si>
  <si>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</si>
  <si>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</si>
  <si>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</si>
  <si>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</si>
  <si>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</si>
  <si>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</si>
  <si>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</si>
  <si>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</si>
  <si>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</si>
  <si>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</si>
  <si>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</si>
  <si>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</si>
  <si>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</si>
  <si>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</si>
  <si>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</si>
  <si>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</si>
  <si>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</si>
  <si>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</si>
  <si>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</si>
  <si>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</si>
  <si>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</si>
  <si>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</si>
  <si>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</si>
  <si>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</si>
  <si>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</si>
  <si>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</si>
  <si>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</si>
  <si>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</si>
  <si>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</si>
  <si>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</si>
  <si>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</si>
  <si>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</si>
  <si>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</si>
  <si>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</si>
  <si>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</si>
  <si>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</si>
  <si>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</si>
  <si>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</si>
  <si>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</si>
  <si>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</si>
  <si>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</si>
  <si>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</si>
  <si>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</si>
  <si>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</si>
  <si>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</si>
  <si>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</si>
  <si>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</si>
  <si>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</si>
  <si>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</si>
  <si>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</si>
  <si>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</si>
  <si>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</si>
  <si>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</si>
  <si>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</si>
  <si>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</si>
  <si>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</si>
  <si>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</si>
  <si>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</si>
  <si>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</si>
  <si>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</si>
  <si>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</si>
  <si>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</si>
  <si>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</si>
  <si>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</si>
  <si>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</si>
  <si>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</si>
  <si>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</si>
  <si>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</si>
  <si>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</si>
  <si>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</si>
  <si>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</si>
  <si>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</si>
  <si>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</si>
  <si>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</si>
  <si>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</si>
  <si>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</si>
  <si>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</si>
  <si>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</si>
  <si>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</si>
  <si>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</si>
  <si>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</si>
  <si>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</si>
  <si>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</si>
  <si>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</si>
  <si>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</si>
  <si>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</si>
  <si>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</si>
  <si>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</si>
  <si>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</si>
  <si>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</si>
  <si>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</si>
  <si>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</si>
  <si>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</si>
  <si>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</si>
  <si>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</si>
  <si>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</si>
  <si>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</si>
  <si>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</si>
  <si>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</si>
  <si>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</si>
  <si>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</si>
  <si>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</si>
  <si>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</si>
  <si>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</si>
  <si>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</si>
  <si>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</si>
  <si>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</si>
  <si>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</si>
  <si>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</si>
  <si>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</si>
  <si>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</si>
  <si>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</si>
  <si>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</si>
  <si>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</si>
  <si>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</si>
  <si>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</si>
  <si>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</si>
  <si>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</si>
  <si>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</si>
  <si>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</si>
  <si>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</si>
  <si>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</si>
  <si>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</si>
  <si>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</si>
  <si>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</si>
  <si>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</si>
  <si>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</si>
  <si>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</si>
  <si>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</si>
  <si>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</si>
  <si>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</si>
  <si>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</si>
  <si>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</si>
  <si>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</si>
  <si>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</si>
  <si>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</si>
  <si>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</si>
  <si>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</si>
  <si>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</si>
  <si>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</si>
  <si>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</si>
  <si>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</si>
  <si>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</si>
  <si>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</si>
  <si>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</si>
  <si>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</si>
  <si>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</si>
  <si>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</si>
  <si>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</si>
  <si>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</si>
  <si>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</si>
  <si>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</si>
  <si>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</si>
  <si>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</si>
  <si>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</si>
  <si>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</si>
  <si>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</si>
  <si>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</si>
  <si>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</si>
  <si>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</si>
  <si>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</si>
  <si>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</si>
  <si>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</si>
  <si>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</si>
  <si>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</si>
  <si>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</si>
  <si>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</si>
  <si>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</si>
  <si>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</si>
  <si>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</si>
  <si>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</si>
  <si>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</si>
  <si>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</si>
  <si>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</si>
  <si>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</si>
  <si>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</si>
  <si>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</si>
  <si>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</si>
  <si>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</si>
  <si>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</si>
  <si>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</si>
  <si>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</si>
  <si>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</si>
  <si>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</si>
  <si>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</si>
  <si>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</si>
  <si>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</si>
  <si>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</si>
  <si>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</si>
  <si>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</si>
  <si>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</si>
  <si>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</si>
  <si>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</si>
  <si>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</si>
  <si>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</si>
  <si>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</si>
  <si>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</si>
  <si>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</si>
  <si>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</si>
  <si>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</si>
  <si>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</si>
  <si>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</si>
  <si>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</si>
  <si>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</si>
  <si>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</si>
  <si>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</si>
  <si>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</si>
  <si>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</si>
  <si>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</si>
  <si>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</si>
  <si>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</si>
  <si>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</si>
  <si>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</si>
  <si>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</si>
  <si>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</si>
  <si>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</si>
  <si>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</si>
  <si>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</si>
  <si>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</si>
  <si>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</si>
  <si>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</si>
  <si>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</si>
  <si>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</si>
  <si>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</si>
  <si>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</si>
  <si>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</si>
  <si>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</si>
  <si>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</si>
  <si>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</si>
  <si>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</si>
  <si>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</si>
  <si>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</si>
  <si>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</si>
  <si>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</si>
  <si>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</si>
  <si>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</si>
  <si>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</si>
  <si>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</si>
  <si>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</si>
  <si>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</si>
  <si>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</si>
  <si>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</si>
  <si>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</si>
  <si>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</si>
  <si>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</si>
  <si>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</si>
  <si>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</si>
  <si>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</si>
  <si>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</si>
  <si>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</si>
  <si>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</si>
  <si>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</si>
  <si>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</si>
  <si>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</si>
  <si>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</si>
  <si>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</si>
  <si>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</si>
  <si>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</si>
  <si>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</si>
  <si>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</si>
  <si>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</si>
  <si>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</si>
  <si>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</si>
  <si>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</si>
  <si>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</si>
  <si>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</si>
  <si>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</si>
  <si>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</si>
  <si>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</si>
  <si>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</si>
  <si>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</si>
  <si>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</si>
  <si>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</si>
  <si>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</si>
  <si>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</si>
  <si>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</si>
  <si>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</si>
  <si>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</si>
  <si>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</si>
  <si>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</si>
  <si>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</si>
  <si>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</si>
  <si>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</si>
  <si>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</si>
  <si>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</si>
  <si>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</si>
  <si>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</si>
  <si>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</si>
  <si>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</si>
  <si>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</si>
  <si>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</si>
  <si>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</si>
  <si>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</si>
  <si>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</si>
  <si>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</si>
  <si>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</si>
  <si>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</si>
  <si>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</si>
  <si>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</si>
  <si>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</si>
  <si>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</si>
  <si>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</si>
  <si>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</si>
  <si>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</si>
  <si>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</si>
  <si>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</si>
  <si>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</si>
  <si>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</si>
  <si>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</si>
  <si>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</si>
  <si>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</si>
  <si>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</si>
  <si>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</si>
  <si>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</si>
  <si>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</si>
  <si>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</si>
  <si>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</si>
  <si>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</si>
  <si>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</si>
  <si>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</si>
  <si>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</si>
  <si>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</si>
  <si>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</si>
  <si>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</si>
  <si>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</si>
  <si>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</si>
  <si>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</si>
  <si>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</si>
  <si>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</si>
  <si>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</si>
  <si>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</si>
  <si>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</si>
  <si>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</si>
  <si>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</si>
  <si>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</si>
  <si>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</si>
  <si>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</si>
  <si>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</si>
  <si>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</si>
  <si>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</si>
  <si>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</si>
  <si>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</si>
  <si>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</si>
  <si>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</si>
  <si>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</si>
  <si>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</si>
  <si>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</si>
  <si>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</si>
  <si>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</si>
  <si>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</si>
  <si>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</si>
  <si>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</si>
  <si>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</si>
  <si>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</si>
  <si>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</si>
  <si>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</si>
  <si>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</si>
  <si>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</si>
  <si>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</si>
  <si>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</si>
  <si>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</si>
  <si>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</si>
  <si>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</si>
  <si>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</si>
  <si>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</si>
  <si>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</si>
  <si>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</si>
  <si>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</si>
  <si>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</si>
  <si>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</si>
  <si>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</si>
  <si>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</si>
  <si>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</si>
  <si>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</si>
  <si>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</si>
  <si>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</si>
  <si>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</si>
  <si>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</si>
  <si>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</si>
  <si>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</si>
  <si>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</si>
  <si>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</si>
  <si>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</si>
  <si>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</si>
  <si>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</si>
  <si>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</si>
  <si>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</si>
  <si>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</si>
  <si>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</si>
  <si>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</si>
  <si>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</si>
  <si>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</si>
  <si>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</si>
  <si>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</si>
  <si>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</si>
  <si>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</si>
  <si>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</si>
  <si>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</si>
  <si>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</si>
  <si>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</si>
  <si>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</si>
  <si>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</si>
  <si>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</si>
  <si>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</si>
  <si>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</si>
  <si>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</si>
  <si>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</si>
  <si>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</si>
  <si>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</si>
  <si>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</si>
  <si>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</si>
  <si>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</si>
  <si>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</si>
  <si>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</si>
  <si>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</si>
  <si>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</si>
  <si>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</si>
  <si>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</si>
  <si>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</si>
  <si>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</si>
  <si>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</si>
  <si>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</si>
  <si>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</si>
  <si>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</si>
  <si>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</si>
  <si>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</si>
  <si>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</si>
  <si>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</si>
  <si>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</si>
  <si>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</si>
  <si>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</si>
  <si>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</si>
  <si>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</si>
  <si>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</si>
  <si>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</si>
  <si>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</si>
  <si>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</si>
  <si>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</si>
  <si>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</si>
  <si>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</si>
  <si>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</si>
  <si>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</si>
  <si>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</si>
  <si>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</si>
  <si>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</si>
  <si>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</si>
  <si>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</si>
  <si>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</si>
  <si>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</si>
  <si>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</si>
  <si>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</si>
  <si>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</si>
  <si>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</si>
  <si>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</si>
  <si>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</si>
  <si>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</si>
  <si>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</si>
  <si>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</si>
  <si>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</si>
  <si>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</si>
  <si>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</si>
  <si>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</si>
  <si>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</si>
  <si>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</si>
  <si>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</si>
  <si>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</si>
  <si>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</si>
  <si>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</si>
  <si>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</si>
  <si>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</si>
  <si>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</si>
  <si>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</si>
  <si>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</si>
  <si>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</si>
  <si>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</si>
  <si>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</si>
  <si>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</si>
  <si>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</si>
  <si>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</si>
  <si>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</si>
  <si>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</si>
  <si>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</si>
  <si>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</si>
  <si>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</si>
  <si>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</si>
  <si>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</si>
  <si>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</si>
  <si>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</si>
  <si>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</si>
  <si>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</si>
  <si>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</si>
  <si>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</si>
  <si>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</si>
  <si>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</si>
  <si>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</si>
  <si>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</si>
  <si>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</si>
  <si>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</si>
  <si>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</si>
  <si>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</si>
  <si>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</si>
  <si>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</si>
  <si>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</si>
  <si>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</si>
  <si>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</si>
  <si>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</si>
  <si>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</si>
  <si>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</si>
  <si>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</si>
  <si>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</si>
  <si>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</si>
  <si>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</si>
  <si>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</si>
  <si>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</si>
  <si>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</si>
  <si>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</si>
  <si>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</si>
  <si>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</si>
  <si>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</si>
  <si>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</si>
  <si>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</si>
  <si>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</si>
  <si>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</si>
  <si>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</si>
  <si>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</si>
  <si>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</si>
  <si>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</si>
  <si>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</si>
  <si>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</si>
  <si>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</si>
  <si>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</si>
  <si>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</si>
  <si>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</si>
  <si>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</si>
  <si>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</si>
  <si>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</si>
  <si>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</si>
  <si>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</si>
  <si>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</si>
  <si>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</si>
  <si>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</si>
  <si>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</si>
  <si>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</si>
  <si>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</si>
  <si>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</si>
  <si>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</si>
  <si>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</si>
  <si>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</si>
  <si>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</si>
  <si>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</si>
  <si>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</si>
  <si>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</si>
  <si>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</si>
  <si>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</si>
  <si>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</si>
  <si>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</si>
  <si>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</si>
  <si>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</si>
  <si>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</si>
  <si>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</si>
  <si>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</si>
  <si>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</si>
  <si>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</si>
  <si>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</si>
  <si>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</si>
  <si>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</si>
  <si>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</si>
  <si>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</si>
  <si>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</si>
  <si>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</si>
  <si>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</si>
  <si>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</si>
  <si>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</si>
  <si>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</si>
  <si>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</si>
  <si>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</si>
  <si>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</si>
  <si>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</si>
  <si>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</si>
  <si>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</si>
  <si>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</si>
  <si>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</si>
  <si>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</si>
  <si>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</si>
  <si>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</si>
  <si>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</si>
  <si>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</si>
  <si>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</si>
  <si>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</si>
  <si>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</si>
  <si>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</si>
  <si>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</si>
  <si>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</si>
  <si>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</si>
  <si>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</si>
  <si>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</si>
  <si>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</si>
  <si>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</si>
  <si>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</si>
  <si>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</si>
  <si>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</si>
  <si>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</si>
  <si>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</si>
  <si>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</si>
  <si>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</si>
  <si>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</si>
  <si>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</si>
  <si>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</si>
  <si>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</si>
  <si>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</si>
  <si>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</si>
  <si>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</si>
  <si>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</si>
  <si>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</si>
  <si>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</si>
  <si>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</si>
  <si>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</si>
  <si>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</si>
  <si>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</si>
  <si>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</si>
  <si>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</si>
  <si>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</si>
  <si>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</si>
  <si>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</si>
  <si>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</si>
  <si>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</si>
  <si>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</si>
  <si>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</si>
  <si>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</si>
  <si>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</si>
  <si>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</si>
  <si>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</si>
  <si>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</si>
  <si>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</si>
  <si>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</si>
  <si>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</si>
  <si>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</si>
  <si>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</si>
  <si>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</si>
  <si>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</si>
  <si>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</si>
  <si>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</si>
  <si>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</si>
  <si>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</si>
  <si>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</si>
  <si>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</si>
  <si>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</si>
  <si>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</si>
  <si>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</si>
  <si>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</si>
  <si>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</si>
  <si>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</si>
  <si>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</si>
  <si>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</si>
  <si>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</si>
  <si>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</si>
  <si>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</si>
  <si>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</si>
  <si>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</si>
  <si>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</si>
  <si>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</si>
  <si>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</si>
  <si>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</si>
  <si>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</si>
  <si>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</si>
  <si>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</si>
  <si>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</si>
  <si>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</si>
  <si>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</si>
  <si>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</si>
  <si>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</si>
  <si>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</si>
  <si>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</si>
  <si>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</si>
  <si>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</si>
  <si>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</si>
  <si>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</si>
  <si>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</si>
  <si>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</si>
  <si>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</si>
  <si>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</si>
  <si>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</si>
  <si>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</si>
  <si>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</si>
  <si>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</si>
  <si>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</si>
  <si>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</si>
  <si>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</si>
  <si>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</si>
  <si>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</si>
  <si>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</si>
  <si>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</si>
  <si>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</si>
  <si>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</si>
  <si>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</si>
  <si>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</si>
  <si>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</si>
  <si>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</si>
  <si>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</si>
  <si>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</si>
  <si>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</si>
  <si>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</si>
  <si>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</si>
  <si>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</si>
  <si>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</si>
  <si>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</si>
  <si>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</si>
  <si>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</si>
  <si>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</si>
  <si>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</si>
  <si>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</si>
  <si>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</si>
  <si>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</si>
  <si>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</si>
  <si>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</si>
  <si>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</si>
  <si>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</si>
  <si>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</si>
  <si>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</si>
  <si>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</si>
  <si>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</si>
  <si>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</si>
  <si>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</si>
  <si>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</si>
  <si>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</si>
  <si>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</si>
  <si>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</si>
  <si>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</si>
  <si>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</si>
  <si>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</si>
  <si>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</si>
  <si>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</si>
  <si>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</si>
  <si>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</si>
  <si>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</si>
  <si>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</si>
  <si>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</si>
  <si>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</si>
  <si>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</si>
  <si>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</si>
  <si>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</si>
  <si>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</si>
  <si>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</si>
  <si>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</si>
  <si>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</si>
  <si>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</si>
  <si>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</si>
  <si>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</si>
  <si>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</si>
  <si>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</si>
  <si>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</si>
  <si>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</si>
  <si>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</si>
  <si>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</si>
  <si>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</si>
  <si>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</si>
  <si>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</si>
  <si>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</si>
  <si>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</si>
  <si>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</si>
  <si>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</si>
  <si>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</si>
  <si>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</si>
  <si>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</si>
  <si>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</si>
  <si>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</si>
  <si>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</si>
  <si>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</si>
  <si>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</si>
  <si>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</si>
  <si>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</si>
  <si>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</si>
  <si>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</si>
  <si>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</si>
  <si>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</si>
  <si>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</si>
  <si>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</si>
  <si>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</si>
  <si>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</si>
  <si>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</si>
  <si>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</si>
  <si>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</si>
  <si>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</si>
  <si>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</si>
  <si>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</si>
  <si>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</si>
  <si>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</si>
  <si>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</si>
  <si>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</si>
  <si>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</si>
  <si>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</si>
  <si>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</si>
  <si>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</si>
  <si>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</si>
  <si>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</si>
  <si>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</si>
  <si>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</si>
  <si>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</si>
  <si>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</si>
  <si>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</si>
  <si>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</si>
  <si>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</si>
  <si>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</si>
  <si>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</si>
  <si>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</si>
  <si>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</si>
  <si>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</si>
  <si>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</si>
  <si>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</si>
  <si>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</si>
  <si>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</si>
  <si>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</si>
  <si>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</si>
  <si>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</si>
  <si>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</si>
  <si>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</si>
  <si>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</si>
  <si>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</si>
  <si>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</si>
  <si>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</si>
  <si>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</si>
  <si>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</si>
  <si>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</si>
  <si>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</si>
  <si>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</si>
  <si>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</si>
  <si>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</si>
  <si>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</si>
  <si>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</si>
  <si>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</si>
  <si>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</si>
  <si>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</si>
  <si>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</si>
  <si>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</si>
  <si>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</si>
  <si>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</si>
  <si>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</si>
  <si>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</si>
  <si>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</si>
  <si>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</si>
  <si>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</si>
  <si>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</si>
  <si>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</si>
  <si>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</si>
  <si>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</si>
  <si>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</si>
  <si>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</si>
  <si>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</si>
  <si>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</si>
  <si>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</si>
  <si>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</si>
  <si>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</si>
  <si>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</si>
  <si>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</si>
  <si>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</si>
  <si>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</si>
  <si>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</si>
  <si>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</si>
  <si>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</si>
  <si>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</si>
  <si>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</si>
  <si>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</si>
  <si>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</si>
  <si>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</si>
  <si>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</si>
  <si>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</si>
  <si>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</si>
  <si>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</si>
  <si>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</si>
  <si>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</si>
  <si>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</si>
  <si>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</si>
  <si>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</si>
  <si>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</si>
  <si>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</si>
  <si>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</si>
  <si>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</si>
  <si>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</si>
  <si>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</si>
  <si>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</si>
  <si>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</si>
  <si>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</si>
  <si>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</si>
  <si>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</si>
  <si>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</si>
  <si>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</si>
  <si>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</si>
  <si>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</si>
  <si>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</si>
  <si>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</si>
  <si>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</si>
  <si>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</si>
  <si>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</si>
  <si>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</si>
  <si>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</si>
  <si>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</si>
  <si>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</si>
  <si>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</si>
  <si>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</si>
  <si>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</si>
  <si>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</si>
  <si>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</si>
  <si>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</si>
  <si>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</si>
  <si>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</si>
  <si>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</si>
  <si>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</si>
  <si>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</si>
  <si>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</si>
  <si>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</si>
  <si>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</si>
  <si>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</si>
  <si>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</si>
  <si>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</si>
  <si>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</si>
  <si>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</si>
  <si>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</si>
  <si>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</si>
  <si>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</si>
  <si>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</si>
  <si>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</si>
  <si>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</si>
  <si>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</si>
  <si>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</si>
  <si>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</si>
  <si>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</si>
  <si>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</si>
  <si>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</si>
  <si>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</si>
  <si>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</si>
  <si>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</si>
  <si>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</si>
  <si>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</si>
  <si>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</si>
  <si>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</si>
  <si>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</si>
  <si>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</si>
  <si>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</si>
  <si>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</si>
  <si>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</si>
  <si>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</si>
  <si>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</si>
  <si>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</si>
  <si>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</si>
  <si>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</si>
  <si>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</si>
  <si>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</si>
  <si>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</si>
  <si>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</si>
  <si>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</si>
  <si>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</si>
  <si>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</si>
  <si>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</si>
  <si>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</si>
  <si>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</si>
  <si>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</si>
  <si>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</si>
  <si>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</si>
  <si>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</si>
  <si>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</si>
  <si>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</si>
  <si>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</si>
  <si>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</si>
  <si>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</si>
  <si>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</si>
  <si>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</si>
  <si>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</si>
  <si>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</si>
  <si>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</si>
  <si>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</si>
  <si>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</si>
  <si>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</si>
  <si>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</si>
  <si>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</si>
  <si>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</si>
  <si>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</si>
  <si>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</si>
  <si>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</si>
  <si>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</si>
  <si>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</si>
  <si>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</si>
  <si>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</si>
  <si>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</si>
  <si>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</si>
  <si>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</si>
  <si>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</si>
  <si>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</si>
  <si>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</si>
  <si>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</si>
  <si>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</si>
  <si>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</si>
  <si>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</si>
  <si>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</si>
  <si>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</si>
  <si>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</si>
  <si>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</si>
  <si>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</si>
  <si>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</si>
  <si>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</si>
  <si>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</si>
  <si>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</si>
  <si>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</si>
  <si>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</si>
  <si>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</si>
  <si>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</si>
  <si>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</si>
  <si>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</si>
  <si>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</si>
  <si>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</si>
  <si>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</si>
  <si>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</si>
  <si>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</si>
  <si>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</si>
  <si>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</si>
  <si>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</si>
  <si>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</si>
  <si>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</si>
  <si>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</si>
  <si>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</si>
  <si>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</si>
  <si>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</si>
  <si>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</si>
  <si>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</si>
  <si>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</si>
  <si>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</si>
  <si>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</si>
  <si>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</si>
  <si>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</si>
  <si>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</si>
  <si>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</si>
  <si>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</si>
  <si>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</si>
  <si>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</si>
  <si>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</si>
  <si>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</si>
  <si>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</si>
  <si>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</si>
  <si>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</si>
  <si>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</si>
  <si>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</si>
  <si>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</si>
  <si>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</si>
  <si>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</si>
  <si>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</si>
  <si>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</si>
  <si>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</si>
  <si>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</si>
  <si>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</si>
  <si>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</si>
  <si>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</si>
  <si>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</si>
  <si>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</si>
  <si>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</si>
  <si>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</si>
  <si>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</si>
  <si>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</si>
  <si>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</si>
  <si>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</si>
  <si>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</si>
  <si>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</si>
  <si>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</si>
  <si>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</si>
  <si>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</si>
  <si>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</si>
  <si>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</si>
  <si>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</si>
  <si>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</si>
  <si>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</si>
  <si>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</si>
  <si>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</si>
  <si>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</si>
  <si>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</si>
  <si>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</si>
  <si>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</si>
  <si>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</si>
  <si>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</si>
  <si>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</si>
  <si>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</si>
  <si>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</si>
  <si>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</si>
  <si>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</si>
  <si>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</si>
  <si>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</si>
  <si>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</si>
  <si>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</si>
  <si>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</si>
  <si>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</si>
  <si>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</si>
  <si>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</si>
  <si>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</si>
  <si>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</si>
  <si>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</si>
  <si>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</si>
  <si>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</si>
  <si>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</si>
  <si>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</si>
  <si>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</si>
  <si>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</si>
  <si>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</si>
  <si>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</si>
  <si>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</si>
  <si>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</si>
  <si>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</si>
  <si>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</si>
  <si>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</si>
  <si>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</si>
  <si>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</si>
  <si>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</si>
  <si>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</si>
  <si>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</si>
  <si>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</si>
  <si>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</si>
  <si>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</si>
  <si>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</si>
  <si>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</si>
  <si>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</si>
  <si>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</si>
  <si>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</si>
  <si>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</si>
  <si>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</si>
  <si>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</si>
  <si>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</si>
  <si>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</si>
  <si>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</si>
  <si>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</si>
  <si>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</si>
  <si>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</si>
  <si>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</si>
  <si>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</si>
  <si>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</si>
  <si>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</si>
  <si>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</si>
  <si>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</si>
  <si>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</si>
  <si>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</si>
  <si>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</si>
  <si>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</si>
  <si>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</si>
  <si>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</si>
  <si>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</si>
  <si>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</si>
  <si>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</si>
  <si>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</si>
  <si>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</si>
  <si>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</si>
  <si>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</si>
  <si>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</si>
  <si>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</si>
  <si>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</si>
  <si>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</si>
  <si>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</si>
  <si>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</si>
  <si>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</si>
  <si>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</si>
  <si>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</si>
  <si>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</si>
  <si>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</si>
  <si>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</si>
  <si>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</si>
  <si>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</si>
  <si>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</si>
  <si>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</si>
  <si>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</si>
  <si>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</si>
  <si>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</si>
  <si>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</si>
  <si>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</si>
  <si>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</si>
  <si>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</si>
  <si>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</si>
  <si>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</si>
  <si>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</si>
  <si>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</si>
  <si>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</si>
  <si>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</si>
  <si>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</si>
  <si>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</si>
  <si>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</si>
  <si>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</si>
  <si>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</si>
  <si>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</si>
  <si>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</si>
  <si>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</si>
  <si>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</si>
  <si>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</si>
  <si>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</si>
  <si>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</si>
  <si>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</si>
  <si>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</si>
  <si>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</si>
  <si>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</si>
  <si>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</si>
  <si>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</si>
  <si>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</si>
  <si>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</si>
  <si>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</si>
  <si>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</si>
  <si>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</si>
  <si>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</si>
  <si>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</si>
  <si>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</si>
  <si>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</si>
  <si>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</si>
  <si>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</si>
  <si>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</si>
  <si>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</si>
  <si>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</si>
  <si>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</si>
  <si>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</si>
  <si>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</si>
  <si>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</si>
  <si>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</si>
  <si>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</si>
  <si>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</si>
  <si>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</si>
  <si>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</si>
  <si>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</si>
  <si>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</si>
  <si>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</si>
  <si>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</si>
  <si>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</si>
  <si>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</si>
  <si>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</si>
  <si>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</si>
  <si>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</si>
  <si>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</si>
  <si>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</si>
  <si>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</si>
  <si>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</si>
  <si>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</si>
  <si>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</si>
  <si>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</si>
  <si>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</si>
  <si>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</si>
  <si>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</si>
  <si>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</si>
  <si>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</si>
  <si>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</si>
  <si>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</si>
  <si>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</si>
  <si>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</si>
  <si>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</si>
  <si>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</si>
  <si>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</si>
  <si>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</si>
  <si>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</si>
  <si>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</si>
  <si>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</si>
  <si>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</si>
  <si>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</si>
  <si>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</si>
  <si>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</si>
  <si>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</si>
  <si>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</si>
  <si>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</si>
  <si>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</si>
  <si>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</si>
  <si>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</si>
  <si>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</si>
  <si>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</si>
  <si>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</si>
  <si>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</si>
  <si>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</si>
  <si>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</si>
  <si>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</si>
  <si>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</si>
  <si>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</si>
  <si>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</si>
  <si>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</si>
  <si>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</si>
  <si>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</si>
  <si>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</si>
  <si>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</si>
  <si>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</si>
  <si>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</si>
  <si>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</si>
  <si>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</si>
  <si>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</si>
  <si>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</si>
  <si>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</si>
  <si>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</si>
  <si>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</si>
  <si>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</si>
  <si>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</si>
  <si>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</si>
  <si>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</si>
  <si>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</si>
  <si>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</si>
  <si>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</si>
  <si>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</si>
  <si>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</si>
  <si>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</si>
  <si>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</si>
  <si>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</si>
  <si>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</si>
  <si>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</si>
  <si>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</si>
  <si>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</si>
  <si>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</si>
  <si>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</si>
  <si>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</si>
  <si>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</si>
  <si>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</si>
  <si>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</si>
  <si>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</si>
  <si>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</si>
  <si>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</si>
  <si>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</si>
  <si>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</si>
  <si>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</si>
  <si>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</si>
  <si>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</si>
  <si>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</si>
  <si>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</si>
  <si>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</si>
  <si>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</si>
  <si>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</si>
  <si>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</si>
  <si>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</si>
  <si>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</si>
  <si>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</si>
  <si>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</si>
  <si>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</si>
  <si>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</si>
  <si>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</si>
  <si>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</si>
  <si>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</si>
  <si>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</si>
  <si>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</si>
  <si>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</si>
  <si>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</si>
  <si>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</si>
  <si>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</si>
  <si>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</si>
  <si>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</si>
  <si>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</si>
  <si>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</si>
  <si>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</si>
  <si>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</si>
  <si>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</si>
  <si>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</si>
  <si>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</si>
  <si>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</si>
  <si>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</si>
  <si>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</si>
  <si>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</si>
  <si>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</si>
  <si>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</si>
  <si>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</si>
  <si>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</si>
  <si>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</si>
  <si>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</si>
  <si>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</si>
  <si>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</si>
  <si>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</si>
  <si>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</si>
  <si>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</si>
  <si>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</si>
  <si>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</si>
  <si>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</si>
  <si>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</si>
  <si>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</si>
  <si>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</si>
  <si>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</si>
  <si>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</si>
  <si>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</si>
  <si>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</si>
  <si>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</si>
  <si>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</si>
  <si>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</si>
  <si>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</si>
  <si>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</si>
  <si>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</si>
  <si>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</si>
  <si>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</si>
  <si>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</si>
  <si>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</si>
  <si>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</si>
  <si>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</si>
  <si>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</si>
  <si>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</si>
  <si>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</si>
  <si>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</si>
  <si>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</si>
  <si>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</si>
  <si>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</si>
  <si>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</si>
  <si>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</si>
  <si>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</si>
  <si>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</si>
  <si>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</si>
  <si>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</si>
  <si>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</si>
  <si>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</si>
  <si>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</si>
  <si>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</si>
  <si>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</si>
  <si>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</si>
  <si>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</si>
  <si>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</si>
  <si>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</si>
  <si>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</si>
  <si>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</si>
  <si>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</si>
  <si>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</si>
  <si>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</si>
  <si>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</si>
  <si>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</si>
  <si>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</si>
  <si>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</si>
  <si>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</si>
  <si>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</si>
  <si>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</si>
  <si>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</si>
  <si>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</si>
  <si>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</si>
  <si>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</si>
  <si>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</si>
  <si>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</si>
  <si>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</si>
  <si>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</si>
  <si>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</si>
  <si>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</si>
  <si>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</si>
  <si>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</si>
  <si>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</si>
  <si>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</si>
  <si>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</si>
  <si>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</si>
  <si>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</si>
  <si>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</si>
  <si>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</si>
  <si>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</si>
  <si>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</si>
  <si>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</si>
  <si>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</si>
  <si>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</si>
  <si>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</si>
  <si>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</si>
  <si>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</si>
  <si>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</si>
  <si>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</si>
  <si>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</si>
  <si>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</si>
  <si>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</si>
  <si>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</si>
  <si>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</si>
  <si>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</si>
  <si>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</si>
  <si>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</si>
  <si>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</si>
  <si>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</si>
  <si>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</si>
  <si>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</si>
  <si>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</si>
  <si>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</si>
  <si>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</si>
  <si>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</si>
  <si>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</si>
  <si>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</si>
  <si>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</si>
  <si>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</si>
  <si>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</si>
  <si>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</si>
  <si>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</si>
  <si>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</si>
  <si>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</si>
  <si>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</si>
  <si>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</si>
  <si>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</si>
  <si>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</si>
  <si>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</si>
  <si>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</si>
  <si>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</si>
  <si>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</si>
  <si>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</si>
  <si>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</si>
  <si>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</si>
  <si>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</si>
  <si>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</si>
  <si>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</si>
  <si>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</si>
  <si>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</si>
  <si>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</si>
  <si>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</si>
  <si>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</si>
  <si>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</si>
  <si>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</si>
  <si>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</si>
  <si>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</si>
  <si>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</si>
  <si>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</si>
  <si>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</si>
  <si>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</si>
  <si>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</si>
  <si>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</si>
  <si>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</si>
  <si>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</si>
  <si>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</si>
  <si>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</si>
  <si>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</si>
  <si>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</si>
  <si>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</si>
  <si>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</si>
  <si>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</si>
  <si>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</si>
  <si>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</si>
  <si>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</si>
  <si>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</si>
  <si>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</si>
  <si>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</si>
  <si>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</si>
  <si>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</si>
  <si>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</si>
  <si>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</si>
  <si>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</si>
  <si>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</si>
  <si>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</si>
  <si>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</si>
  <si>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</si>
  <si>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</si>
  <si>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</si>
  <si>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</si>
  <si>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</si>
  <si>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</si>
  <si>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</si>
  <si>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</si>
  <si>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</si>
  <si>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</si>
  <si>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</si>
  <si>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</si>
  <si>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</si>
  <si>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</si>
  <si>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</si>
  <si>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</si>
  <si>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</si>
  <si>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</si>
  <si>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</si>
  <si>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</si>
  <si>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</si>
  <si>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</si>
  <si>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</si>
  <si>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</si>
  <si>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</si>
  <si>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</si>
  <si>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</si>
  <si>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</si>
  <si>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</si>
  <si>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</si>
  <si>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</si>
  <si>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</si>
  <si>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</si>
  <si>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</si>
  <si>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</si>
  <si>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</si>
  <si>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</si>
  <si>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</si>
  <si>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</si>
  <si>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</si>
  <si>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</si>
  <si>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</si>
  <si>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</si>
  <si>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</si>
  <si>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</si>
  <si>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</si>
  <si>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</si>
  <si>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</si>
  <si>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</si>
  <si>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</si>
  <si>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</si>
  <si>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</si>
  <si>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</si>
  <si>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</si>
  <si>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</si>
  <si>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</si>
  <si>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</si>
  <si>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</si>
  <si>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</si>
  <si>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</si>
  <si>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</si>
  <si>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</si>
  <si>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</si>
  <si>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</si>
  <si>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</si>
  <si>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</si>
  <si>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</si>
  <si>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</si>
  <si>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</si>
  <si>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</si>
  <si>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</si>
  <si>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</si>
  <si>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</si>
  <si>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</si>
  <si>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</si>
  <si>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</si>
  <si>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</si>
  <si>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</si>
  <si>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</si>
  <si>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</si>
  <si>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</si>
  <si>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</si>
  <si>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</si>
  <si>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</si>
  <si>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</si>
  <si>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</si>
  <si>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</si>
  <si>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</si>
  <si>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</si>
  <si>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</si>
  <si>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</si>
  <si>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</si>
  <si>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</si>
  <si>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</si>
  <si>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</si>
  <si>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</si>
  <si>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</si>
  <si>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</si>
  <si>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</si>
  <si>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</si>
  <si>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</si>
  <si>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</si>
  <si>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</si>
  <si>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</si>
  <si>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</si>
  <si>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</si>
  <si>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</si>
  <si>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</si>
  <si>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</si>
  <si>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</si>
  <si>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</si>
  <si>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</si>
  <si>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</si>
  <si>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</si>
  <si>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</si>
  <si>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</si>
  <si>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</si>
  <si>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</si>
  <si>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</si>
  <si>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</si>
  <si>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</si>
  <si>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</si>
  <si>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</si>
  <si>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</si>
  <si>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</si>
  <si>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</si>
  <si>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</si>
  <si>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</si>
  <si>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</si>
  <si>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</si>
  <si>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</si>
  <si>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</si>
  <si>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</si>
  <si>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</si>
  <si>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</si>
  <si>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</si>
  <si>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</si>
  <si>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</si>
  <si>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</si>
  <si>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</si>
  <si>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</si>
  <si>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</si>
  <si>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</si>
  <si>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</si>
  <si>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</si>
  <si>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</si>
  <si>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</si>
  <si>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</si>
  <si>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</si>
  <si>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</si>
  <si>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</si>
  <si>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</si>
  <si>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</si>
  <si>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</si>
  <si>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</si>
  <si>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</si>
  <si>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</si>
  <si>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</si>
  <si>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</si>
  <si>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</si>
  <si>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</si>
  <si>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</si>
  <si>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</si>
  <si>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</si>
  <si>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</si>
  <si>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</si>
  <si>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</si>
  <si>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</si>
  <si>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</si>
  <si>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</si>
  <si>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</si>
  <si>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</si>
  <si>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</si>
  <si>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</si>
  <si>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</si>
  <si>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</si>
  <si>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</si>
  <si>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</si>
  <si>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</si>
  <si>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</si>
  <si>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</si>
  <si>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</si>
  <si>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</si>
  <si>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</si>
  <si>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</si>
  <si>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</si>
  <si>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</si>
  <si>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</si>
  <si>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</si>
  <si>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</si>
  <si>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</si>
  <si>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</si>
  <si>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</si>
  <si>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</si>
  <si>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</si>
  <si>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</si>
  <si>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</si>
  <si>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</si>
  <si>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</si>
  <si>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</si>
  <si>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</si>
  <si>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</si>
  <si>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</si>
  <si>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</si>
  <si>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</si>
  <si>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</si>
  <si>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</si>
  <si>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</si>
  <si>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</si>
  <si>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</si>
  <si>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</si>
  <si>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</si>
  <si>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</si>
  <si>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</si>
  <si>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</si>
  <si>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</si>
  <si>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</si>
  <si>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</si>
  <si>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</si>
  <si>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</si>
  <si>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</si>
  <si>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</si>
  <si>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</si>
  <si>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</si>
  <si>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</si>
  <si>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</si>
  <si>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</si>
  <si>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</si>
  <si>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</si>
  <si>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</si>
  <si>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</si>
  <si>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</si>
  <si>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</si>
  <si>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</si>
  <si>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</si>
  <si>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</si>
  <si>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</si>
  <si>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</si>
  <si>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</si>
  <si>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</si>
  <si>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</si>
  <si>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</si>
  <si>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</si>
  <si>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</si>
  <si>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</si>
  <si>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</si>
  <si>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</si>
  <si>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</si>
  <si>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</si>
  <si>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</si>
  <si>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</si>
  <si>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</si>
  <si>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</si>
  <si>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</si>
  <si>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</si>
  <si>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</si>
  <si>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</si>
  <si>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</si>
  <si>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</si>
  <si>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</si>
  <si>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</si>
  <si>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</si>
  <si>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</si>
  <si>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</si>
  <si>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</si>
  <si>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</si>
  <si>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</si>
  <si>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</si>
  <si>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</si>
  <si>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</si>
  <si>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</si>
  <si>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</si>
  <si>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</si>
  <si>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</si>
  <si>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</si>
  <si>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</si>
  <si>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</si>
  <si>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</si>
  <si>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</si>
  <si>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</si>
  <si>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</si>
  <si>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</si>
  <si>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</si>
  <si>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</si>
  <si>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</si>
  <si>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</si>
  <si>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</si>
  <si>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</si>
  <si>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</si>
  <si>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</si>
  <si>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</si>
  <si>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</si>
  <si>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</si>
  <si>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</si>
  <si>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</si>
  <si>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</si>
  <si>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</si>
  <si>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</si>
  <si>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</si>
  <si>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</si>
  <si>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</si>
  <si>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</si>
  <si>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</si>
  <si>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</si>
  <si>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</si>
  <si>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</si>
  <si>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</si>
  <si>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</si>
  <si>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</si>
  <si>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</si>
  <si>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</si>
  <si>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</si>
  <si>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</si>
  <si>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</si>
  <si>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</si>
  <si>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</si>
  <si>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</si>
  <si>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</si>
  <si>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</si>
  <si>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</si>
  <si>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</si>
  <si>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</si>
  <si>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</si>
  <si>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</si>
  <si>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</si>
  <si>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</si>
  <si>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</si>
  <si>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</si>
  <si>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</si>
  <si>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</si>
  <si>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</si>
  <si>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</si>
  <si>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</si>
  <si>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</si>
  <si>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</si>
  <si>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</si>
  <si>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</si>
  <si>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</si>
  <si>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</si>
  <si>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</si>
  <si>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</si>
  <si>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</si>
  <si>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</si>
  <si>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</si>
  <si>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</si>
  <si>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</si>
  <si>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</si>
  <si>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</si>
  <si>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</si>
  <si>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</si>
  <si>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</si>
  <si>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</si>
  <si>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</si>
  <si>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</si>
  <si>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</si>
  <si>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</si>
  <si>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</si>
  <si>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</si>
  <si>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</si>
  <si>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</si>
  <si>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</si>
  <si>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</si>
  <si>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</si>
  <si>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</si>
  <si>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</si>
  <si>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</si>
  <si>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</si>
  <si>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</si>
  <si>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</si>
  <si>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</si>
  <si>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</si>
  <si>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</si>
  <si>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</si>
  <si>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</si>
  <si>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</si>
  <si>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</si>
  <si>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</si>
  <si>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</si>
  <si>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</si>
  <si>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</si>
  <si>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</si>
  <si>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</si>
  <si>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</si>
  <si>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</si>
  <si>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</si>
  <si>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</si>
  <si>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</si>
  <si>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</si>
  <si>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</si>
  <si>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</si>
  <si>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</si>
  <si>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</si>
  <si>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</si>
  <si>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</si>
  <si>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</si>
  <si>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</si>
  <si>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</si>
  <si>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</si>
  <si>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</si>
  <si>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</si>
  <si>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</si>
  <si>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</si>
  <si>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</si>
  <si>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</si>
  <si>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</si>
  <si>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</si>
  <si>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</si>
  <si>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</si>
  <si>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</si>
  <si>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</si>
  <si>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</si>
  <si>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</si>
  <si>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</si>
  <si>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</si>
  <si>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</si>
  <si>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</si>
  <si>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</si>
  <si>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</si>
  <si>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</si>
  <si>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</si>
  <si>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</si>
  <si>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</si>
  <si>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</si>
  <si>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</si>
  <si>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</si>
  <si>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</si>
  <si>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</si>
  <si>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</si>
  <si>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</si>
  <si>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</si>
  <si>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</si>
  <si>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</si>
  <si>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</si>
  <si>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</si>
  <si>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</si>
  <si>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</si>
  <si>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</si>
  <si>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</si>
  <si>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</si>
  <si>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</si>
  <si>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</si>
  <si>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</si>
  <si>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</si>
  <si>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</si>
  <si>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</si>
  <si>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</si>
  <si>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</si>
  <si>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</si>
  <si>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</si>
  <si>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</si>
  <si>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</si>
  <si>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</si>
  <si>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</si>
  <si>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</si>
  <si>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</si>
  <si>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</si>
  <si>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</si>
  <si>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</si>
  <si>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</si>
  <si>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</si>
  <si>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</si>
  <si>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</si>
  <si>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</si>
  <si>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</si>
  <si>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</si>
  <si>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</si>
  <si>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</si>
  <si>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</si>
  <si>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</si>
  <si>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</si>
  <si>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</si>
  <si>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</si>
  <si>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</si>
  <si>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</si>
  <si>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</si>
  <si>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</si>
  <si>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</si>
  <si>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</si>
  <si>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</si>
  <si>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</si>
  <si>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</si>
  <si>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</si>
  <si>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</si>
  <si>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</si>
  <si>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</si>
  <si>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</si>
  <si>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</si>
  <si>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</si>
  <si>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</si>
  <si>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</si>
  <si>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</si>
  <si>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</si>
  <si>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</si>
  <si>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</si>
  <si>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</si>
  <si>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</si>
  <si>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</si>
  <si>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</si>
  <si>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</si>
  <si>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</si>
  <si>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</si>
  <si>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</si>
  <si>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</si>
  <si>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</si>
  <si>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</si>
  <si>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</si>
  <si>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</si>
  <si>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</si>
  <si>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</si>
  <si>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</si>
  <si>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</si>
  <si>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</si>
  <si>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</si>
  <si>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</si>
  <si>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</si>
  <si>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</si>
  <si>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</si>
  <si>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</si>
  <si>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</si>
  <si>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</si>
  <si>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</si>
  <si>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</si>
  <si>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</si>
  <si>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</si>
  <si>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</si>
  <si>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</si>
  <si>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</si>
  <si>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</si>
  <si>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</si>
  <si>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</si>
  <si>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</si>
  <si>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</si>
  <si>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</si>
  <si>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</si>
  <si>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</si>
  <si>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</si>
  <si>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</si>
  <si>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</si>
  <si>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</si>
  <si>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</si>
  <si>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</si>
  <si>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</si>
  <si>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</si>
  <si>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</si>
  <si>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</si>
  <si>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</si>
  <si>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</si>
  <si>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</si>
  <si>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</si>
  <si>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</si>
  <si>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</si>
  <si>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</si>
  <si>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</si>
  <si>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</si>
  <si>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</si>
  <si>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</si>
  <si>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</si>
  <si>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</si>
  <si>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</si>
  <si>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</si>
  <si>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</si>
  <si>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</si>
  <si>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</si>
  <si>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</si>
  <si>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</si>
  <si>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</si>
  <si>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</si>
  <si>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</si>
  <si>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</si>
  <si>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</si>
  <si>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</si>
  <si>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</si>
  <si>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</si>
  <si>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</si>
  <si>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</si>
  <si>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</si>
  <si>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</si>
  <si>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</si>
  <si>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</si>
  <si>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</si>
  <si>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</si>
  <si>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</si>
  <si>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</si>
  <si>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</si>
  <si>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</si>
  <si>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</si>
  <si>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</si>
  <si>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</si>
  <si>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</si>
  <si>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</si>
  <si>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</si>
  <si>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</si>
  <si>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</si>
  <si>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</si>
  <si>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</si>
  <si>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</si>
  <si>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</si>
  <si>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</si>
  <si>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</si>
  <si>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</si>
  <si>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</si>
  <si>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</si>
  <si>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</si>
  <si>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</si>
  <si>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</si>
  <si>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</si>
  <si>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</si>
  <si>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</si>
  <si>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</si>
  <si>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</si>
  <si>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</si>
  <si>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</si>
  <si>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</si>
  <si>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</si>
  <si>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</si>
  <si>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</si>
  <si>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</si>
  <si>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</si>
  <si>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</si>
  <si>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</si>
  <si>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</si>
  <si>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</si>
  <si>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</si>
  <si>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</si>
  <si>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</si>
  <si>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</si>
  <si>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</si>
  <si>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</si>
  <si>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</si>
  <si>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</si>
  <si>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</si>
  <si>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</si>
  <si>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</si>
  <si>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</si>
  <si>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</si>
  <si>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</si>
  <si>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</si>
  <si>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</si>
  <si>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</si>
  <si>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</si>
  <si>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</si>
  <si>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</si>
  <si>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</si>
  <si>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</si>
  <si>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</si>
  <si>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</si>
  <si>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</si>
  <si>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</si>
  <si>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</si>
  <si>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</si>
  <si>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</si>
  <si>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</si>
  <si>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</si>
  <si>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</si>
  <si>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</si>
  <si>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</si>
  <si>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</si>
  <si>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</si>
  <si>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</si>
  <si>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</si>
  <si>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</si>
  <si>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</si>
  <si>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</si>
  <si>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</si>
  <si>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</si>
  <si>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</si>
  <si>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</si>
  <si>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</si>
  <si>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</si>
  <si>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</si>
  <si>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</si>
  <si>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</si>
  <si>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</si>
  <si>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</si>
  <si>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</si>
  <si>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</si>
  <si>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</si>
  <si>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</si>
  <si>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</si>
  <si>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</si>
  <si>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</si>
  <si>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</si>
  <si>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</si>
  <si>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</si>
  <si>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</si>
  <si>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</si>
  <si>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</si>
  <si>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</si>
  <si>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</si>
  <si>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</si>
  <si>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</si>
  <si>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</si>
  <si>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</si>
  <si>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</si>
  <si>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</si>
  <si>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</si>
  <si>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</si>
  <si>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</si>
  <si>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</si>
  <si>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</si>
  <si>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</si>
  <si>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</si>
  <si>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</si>
  <si>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</si>
  <si>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</si>
  <si>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</si>
  <si>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</si>
  <si>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</si>
  <si>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</si>
  <si>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</si>
  <si>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</si>
  <si>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</si>
  <si>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</si>
  <si>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</si>
  <si>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</si>
  <si>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</si>
  <si>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</si>
  <si>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</si>
  <si>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</si>
  <si>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</si>
  <si>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</si>
  <si>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</si>
  <si>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</si>
  <si>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</si>
  <si>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</si>
  <si>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</si>
  <si>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</si>
  <si>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</si>
  <si>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</si>
  <si>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</si>
  <si>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</si>
  <si>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</si>
  <si>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</si>
  <si>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</si>
  <si>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</si>
  <si>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</si>
  <si>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</si>
  <si>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</si>
  <si>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</si>
  <si>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</si>
  <si>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</si>
  <si>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</si>
  <si>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</si>
  <si>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</si>
  <si>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</si>
  <si>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</si>
  <si>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</si>
  <si>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</si>
  <si>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</si>
  <si>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</si>
  <si>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</si>
  <si>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</si>
  <si>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</si>
  <si>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</si>
  <si>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</si>
  <si>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</si>
  <si>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</si>
  <si>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</si>
  <si>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</si>
  <si>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</si>
  <si>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</si>
  <si>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</si>
  <si>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</si>
  <si>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</si>
  <si>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</si>
  <si>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</si>
  <si>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</si>
  <si>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</si>
  <si>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</si>
  <si>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</si>
  <si>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</si>
  <si>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</si>
  <si>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</si>
  <si>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</si>
  <si>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</si>
  <si>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</si>
  <si>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</si>
  <si>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</si>
  <si>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</si>
  <si>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</si>
  <si>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</si>
  <si>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</si>
  <si>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</si>
  <si>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</si>
  <si>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</si>
  <si>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</si>
  <si>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</si>
  <si>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</si>
  <si>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</si>
  <si>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</si>
  <si>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</si>
  <si>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</si>
  <si>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</si>
  <si>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</si>
  <si>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</si>
  <si>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</si>
  <si>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</si>
  <si>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</si>
  <si>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</si>
  <si>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</si>
  <si>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</si>
  <si>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</si>
  <si>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</si>
  <si>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</si>
  <si>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</si>
  <si>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</si>
  <si>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</si>
  <si>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</si>
  <si>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</si>
  <si>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</si>
  <si>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</si>
  <si>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</si>
  <si>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</si>
  <si>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</si>
  <si>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</si>
  <si>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</si>
  <si>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</si>
  <si>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</si>
  <si>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</si>
  <si>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</si>
  <si>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</si>
  <si>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</si>
  <si>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</si>
  <si>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</si>
  <si>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</si>
  <si>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</si>
  <si>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</si>
  <si>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</si>
  <si>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</si>
  <si>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</si>
  <si>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</si>
  <si>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</si>
  <si>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</si>
  <si>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</si>
  <si>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</si>
  <si>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</si>
  <si>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</si>
  <si>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</si>
  <si>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</si>
  <si>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</si>
  <si>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</si>
  <si>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</si>
  <si>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</si>
  <si>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</si>
  <si>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</si>
  <si>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</si>
  <si>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</si>
  <si>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</si>
  <si>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</si>
  <si>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</si>
  <si>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</si>
  <si>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</si>
  <si>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</si>
  <si>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</si>
  <si>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</si>
  <si>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</si>
  <si>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</si>
  <si>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</si>
  <si>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</si>
  <si>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</si>
  <si>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</si>
  <si>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</si>
  <si>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</si>
  <si>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</si>
  <si>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</si>
  <si>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</si>
  <si>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</si>
  <si>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</si>
  <si>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</si>
  <si>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</si>
  <si>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</si>
  <si>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</si>
  <si>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</si>
  <si>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</si>
  <si>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</si>
  <si>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</si>
  <si>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</si>
  <si>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</si>
  <si>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</si>
  <si>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</si>
  <si>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</si>
  <si>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</si>
  <si>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</si>
  <si>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</si>
  <si>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</si>
  <si>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</si>
  <si>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</si>
  <si>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</si>
  <si>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</si>
  <si>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</si>
  <si>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</si>
  <si>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</si>
  <si>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</si>
  <si>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</si>
  <si>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</si>
  <si>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</si>
  <si>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</si>
  <si>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</si>
  <si>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</si>
  <si>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</si>
  <si>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</si>
  <si>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</si>
  <si>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</si>
  <si>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</si>
  <si>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</si>
  <si>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</si>
  <si>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</si>
  <si>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</si>
  <si>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</si>
  <si>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</si>
  <si>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</si>
  <si>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</si>
  <si>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</si>
  <si>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</si>
  <si>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</si>
  <si>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</si>
  <si>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</si>
  <si>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</si>
  <si>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</si>
  <si>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</si>
  <si>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</si>
  <si>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</si>
  <si>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</si>
  <si>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</si>
  <si>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</si>
  <si>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</si>
  <si>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</si>
  <si>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</si>
  <si>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</si>
  <si>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</si>
  <si>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</si>
  <si>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</si>
  <si>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</si>
  <si>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</si>
  <si>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</si>
  <si>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</si>
  <si>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</si>
  <si>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</si>
  <si>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</si>
  <si>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</si>
  <si>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</si>
  <si>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</si>
  <si>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</si>
  <si>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</si>
  <si>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</si>
  <si>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</si>
  <si>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</si>
  <si>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</si>
  <si>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</si>
  <si>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</si>
  <si>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</si>
  <si>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</si>
  <si>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</si>
  <si>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</si>
  <si>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</si>
  <si>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</si>
  <si>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</si>
  <si>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</si>
  <si>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</si>
  <si>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</si>
  <si>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</si>
  <si>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</si>
  <si>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</si>
  <si>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</si>
  <si>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</si>
  <si>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</si>
  <si>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</si>
  <si>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</si>
  <si>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</si>
  <si>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</si>
  <si>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</si>
  <si>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</si>
  <si>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</si>
  <si>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</si>
  <si>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</si>
  <si>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</si>
  <si>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</si>
  <si>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</si>
  <si>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</si>
  <si>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</si>
  <si>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</si>
  <si>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</si>
  <si>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</si>
  <si>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</si>
  <si>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</si>
  <si>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</si>
  <si>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</si>
  <si>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</si>
  <si>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</si>
  <si>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</si>
  <si>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</si>
  <si>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</si>
  <si>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</si>
  <si>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</si>
  <si>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</si>
  <si>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</si>
  <si>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</si>
  <si>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</si>
  <si>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</si>
  <si>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</si>
  <si>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</si>
  <si>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</si>
  <si>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</si>
  <si>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</si>
  <si>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</si>
  <si>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</si>
  <si>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</si>
  <si>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</si>
  <si>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</si>
  <si>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</si>
  <si>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</si>
  <si>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</si>
  <si>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</si>
  <si>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</si>
  <si>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</si>
  <si>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</si>
  <si>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</si>
  <si>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</si>
  <si>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</si>
  <si>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</si>
  <si>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</si>
  <si>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</si>
  <si>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</si>
  <si>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</si>
  <si>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</si>
  <si>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</si>
  <si>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</si>
  <si>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</si>
  <si>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</si>
  <si>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</si>
  <si>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</si>
  <si>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</si>
  <si>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</si>
  <si>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</si>
  <si>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</si>
  <si>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</si>
  <si>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</si>
  <si>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</si>
  <si>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</si>
  <si>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</si>
  <si>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</si>
  <si>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</si>
  <si>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</si>
  <si>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</si>
  <si>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</si>
  <si>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</si>
  <si>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</si>
  <si>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</si>
  <si>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</si>
  <si>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</si>
  <si>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</si>
  <si>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</si>
  <si>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</si>
  <si>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</si>
  <si>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</si>
  <si>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</si>
  <si>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</si>
  <si>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</si>
  <si>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</si>
  <si>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</si>
  <si>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</si>
  <si>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</si>
  <si>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</si>
  <si>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</si>
  <si>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</si>
  <si>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</si>
  <si>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</si>
  <si>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</si>
  <si>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</si>
  <si>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</si>
  <si>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</si>
  <si>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</si>
  <si>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</si>
  <si>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</si>
  <si>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</si>
  <si>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</si>
  <si>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</si>
  <si>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</si>
  <si>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</si>
  <si>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</si>
  <si>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</si>
  <si>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</si>
  <si>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</si>
  <si>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</si>
  <si>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</si>
  <si>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</si>
  <si>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</si>
  <si>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</si>
  <si>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</si>
  <si>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</si>
  <si>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</si>
  <si>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</si>
  <si>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</si>
  <si>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</si>
  <si>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</si>
  <si>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</si>
  <si>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</si>
  <si>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</si>
  <si>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</si>
  <si>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</si>
  <si>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</si>
  <si>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</si>
  <si>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</si>
  <si>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</si>
  <si>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</si>
  <si>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</si>
  <si>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</si>
  <si>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</si>
  <si>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</si>
  <si>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</si>
  <si>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</si>
  <si>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</si>
  <si>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</si>
  <si>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</si>
  <si>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</si>
  <si>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</si>
  <si>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</si>
  <si>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</si>
  <si>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</si>
  <si>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</si>
  <si>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</si>
  <si>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</si>
  <si>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</si>
  <si>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</si>
  <si>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</si>
  <si>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</si>
  <si>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</si>
  <si>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</si>
  <si>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</si>
  <si>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</si>
  <si>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</si>
  <si>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</si>
  <si>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</si>
  <si>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</si>
  <si>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</si>
  <si>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</si>
  <si>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</si>
  <si>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</si>
  <si>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</si>
  <si>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</si>
  <si>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</si>
  <si>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</si>
  <si>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</si>
  <si>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</si>
  <si>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</si>
  <si>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</si>
  <si>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</si>
  <si>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</si>
  <si>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</si>
  <si>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</si>
  <si>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</si>
  <si>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</si>
  <si>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</si>
  <si>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</si>
  <si>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</si>
  <si>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</si>
  <si>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</si>
  <si>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</si>
  <si>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</si>
  <si>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</si>
  <si>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</si>
  <si>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</si>
  <si>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</si>
  <si>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</si>
  <si>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</si>
  <si>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</si>
  <si>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</si>
  <si>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</si>
  <si>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</si>
  <si>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</si>
  <si>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</si>
  <si>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</si>
  <si>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</si>
  <si>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</si>
  <si>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</si>
  <si>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</si>
  <si>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</si>
  <si>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</si>
  <si>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</si>
  <si>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</si>
  <si>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</si>
  <si>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</si>
  <si>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</si>
  <si>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</si>
  <si>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</si>
  <si>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</si>
  <si>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</si>
  <si>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</si>
  <si>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</si>
  <si>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</si>
  <si>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</si>
  <si>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</si>
  <si>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</si>
  <si>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</si>
  <si>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</si>
  <si>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</si>
  <si>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</si>
  <si>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</si>
  <si>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</si>
  <si>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</si>
  <si>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</si>
  <si>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</si>
  <si>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</si>
  <si>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</si>
  <si>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</si>
  <si>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</si>
  <si>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</si>
  <si>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</si>
  <si>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</si>
  <si>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</si>
  <si>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</si>
  <si>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</si>
  <si>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</si>
  <si>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</si>
  <si>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</si>
  <si>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</si>
  <si>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</si>
  <si>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</si>
  <si>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</si>
  <si>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</si>
  <si>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</si>
  <si>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</si>
  <si>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</si>
  <si>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</si>
  <si>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</si>
  <si>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</si>
  <si>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</si>
  <si>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</si>
  <si>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</si>
  <si>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</si>
  <si>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</si>
  <si>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</si>
  <si>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</si>
  <si>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</si>
  <si>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</si>
  <si>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</si>
  <si>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</si>
  <si>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</si>
  <si>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</si>
  <si>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</si>
  <si>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</si>
  <si>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</si>
  <si>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</si>
  <si>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</si>
  <si>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</si>
  <si>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</si>
  <si>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</si>
  <si>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</si>
  <si>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</si>
  <si>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</si>
  <si>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</si>
  <si>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</si>
  <si>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</si>
  <si>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</si>
  <si>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</si>
  <si>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</si>
  <si>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</si>
  <si>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</si>
  <si>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</si>
  <si>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</si>
  <si>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</si>
  <si>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</si>
  <si>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</si>
  <si>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</si>
  <si>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</si>
  <si>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</si>
  <si>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</si>
  <si>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</si>
  <si>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</si>
  <si>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</si>
  <si>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</si>
  <si>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</si>
  <si>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</si>
  <si>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</si>
  <si>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</si>
  <si>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</si>
  <si>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</si>
  <si>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</si>
  <si>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</si>
  <si>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</si>
  <si>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</si>
  <si>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</si>
  <si>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</si>
  <si>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</si>
  <si>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</si>
  <si>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</si>
  <si>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</si>
  <si>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</si>
  <si>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</si>
  <si>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</si>
  <si>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</si>
  <si>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</si>
  <si>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</si>
  <si>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</si>
  <si>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</si>
  <si>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</si>
  <si>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</si>
  <si>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</si>
  <si>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</si>
  <si>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</si>
  <si>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</si>
  <si>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</si>
  <si>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</si>
  <si>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</si>
  <si>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</si>
  <si>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</si>
  <si>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</si>
  <si>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</si>
  <si>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</si>
  <si>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</si>
  <si>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</si>
  <si>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</si>
  <si>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</si>
  <si>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</si>
  <si>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</si>
  <si>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</si>
  <si>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</si>
  <si>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</si>
  <si>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</si>
  <si>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</si>
  <si>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</si>
  <si>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</si>
  <si>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</si>
  <si>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</si>
  <si>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</si>
  <si>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</si>
  <si>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</si>
  <si>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</si>
  <si>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</si>
  <si>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</si>
  <si>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</si>
  <si>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</si>
  <si>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</si>
  <si>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</si>
  <si>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</si>
  <si>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</si>
  <si>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</si>
  <si>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</si>
  <si>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</si>
  <si>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</si>
  <si>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</si>
  <si>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</si>
  <si>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</si>
  <si>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</si>
  <si>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</si>
  <si>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</si>
  <si>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</si>
  <si>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</si>
  <si>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</si>
  <si>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</si>
  <si>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</si>
  <si>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</si>
  <si>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</si>
  <si>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</si>
  <si>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</si>
  <si>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</si>
  <si>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</si>
  <si>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</si>
  <si>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</si>
  <si>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</si>
  <si>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</si>
  <si>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</si>
  <si>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</si>
  <si>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</si>
  <si>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</si>
  <si>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</si>
  <si>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</si>
  <si>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</si>
  <si>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</si>
  <si>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</si>
  <si>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</si>
  <si>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</si>
  <si>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</si>
  <si>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</si>
  <si>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</si>
  <si>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</si>
  <si>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</si>
  <si>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</si>
  <si>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</si>
  <si>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</si>
  <si>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</si>
  <si>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</si>
  <si>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</si>
  <si>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</si>
  <si>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</si>
  <si>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</si>
  <si>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</si>
  <si>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</si>
  <si>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</si>
  <si>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</si>
  <si>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</si>
  <si>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</si>
  <si>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</si>
  <si>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</si>
  <si>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</si>
  <si>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</si>
  <si>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</si>
  <si>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</si>
  <si>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</si>
  <si>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</si>
  <si>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</si>
  <si>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</si>
  <si>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</si>
  <si>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</si>
  <si>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</si>
  <si>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</si>
  <si>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</si>
  <si>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</si>
  <si>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</si>
  <si>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</si>
  <si>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</si>
  <si>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</si>
  <si>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</si>
  <si>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</si>
  <si>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</si>
  <si>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</si>
  <si>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</si>
  <si>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</si>
  <si>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</si>
  <si>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</si>
  <si>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</si>
  <si>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</si>
  <si>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</si>
  <si>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</si>
  <si>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</si>
  <si>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</si>
  <si>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</si>
  <si>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</si>
  <si>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</si>
  <si>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</si>
  <si>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</si>
  <si>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</si>
  <si>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</si>
  <si>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</si>
  <si>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</si>
  <si>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</si>
  <si>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</si>
  <si>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</si>
  <si>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</si>
  <si>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</si>
  <si>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</si>
  <si>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</si>
  <si>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</si>
  <si>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</si>
  <si>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</si>
  <si>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</si>
  <si>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</si>
  <si>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</si>
  <si>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</si>
  <si>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</si>
  <si>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</si>
  <si>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</si>
  <si>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</si>
  <si>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</si>
  <si>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</si>
  <si>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</si>
  <si>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</si>
  <si>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</si>
  <si>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</si>
  <si>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</si>
  <si>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</si>
  <si>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</si>
  <si>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</si>
  <si>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</si>
  <si>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</si>
  <si>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</si>
  <si>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</si>
  <si>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</si>
  <si>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</si>
  <si>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</si>
  <si>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</si>
  <si>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</si>
  <si>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</si>
  <si>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</si>
  <si>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</si>
  <si>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</si>
  <si>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</si>
  <si>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</si>
  <si>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</si>
  <si>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</si>
  <si>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</si>
  <si>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</si>
  <si>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</si>
  <si>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</si>
  <si>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</si>
  <si>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</si>
  <si>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</si>
  <si>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</si>
  <si>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</si>
  <si>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</si>
  <si>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</si>
  <si>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</si>
  <si>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</si>
  <si>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</si>
  <si>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</si>
  <si>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</si>
  <si>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</si>
  <si>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</si>
  <si>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</si>
  <si>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</si>
  <si>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</si>
  <si>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</si>
  <si>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</si>
  <si>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</si>
  <si>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</si>
  <si>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</si>
  <si>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</si>
  <si>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</si>
  <si>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</si>
  <si>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</si>
  <si>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</si>
  <si>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</si>
  <si>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</si>
  <si>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</si>
  <si>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</si>
  <si>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</si>
  <si>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</si>
  <si>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</si>
  <si>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</si>
  <si>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</si>
  <si>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</si>
  <si>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</si>
  <si>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</si>
  <si>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</si>
  <si>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</si>
  <si>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</si>
  <si>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</si>
  <si>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</si>
  <si>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</si>
  <si>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</si>
  <si>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</si>
  <si>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</si>
  <si>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</si>
  <si>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</si>
  <si>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</si>
  <si>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</si>
  <si>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</si>
  <si>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</si>
  <si>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</si>
  <si>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</si>
  <si>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</si>
  <si>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</si>
  <si>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</si>
  <si>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</si>
  <si>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</si>
  <si>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</si>
  <si>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</si>
  <si>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</si>
  <si>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</si>
  <si>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</si>
  <si>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</si>
  <si>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</si>
  <si>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</si>
  <si>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</si>
  <si>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</si>
  <si>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</si>
  <si>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</si>
  <si>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</si>
  <si>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</si>
  <si>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</si>
  <si>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</si>
  <si>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</si>
  <si>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</si>
  <si>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</si>
  <si>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</si>
  <si>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</si>
  <si>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</si>
  <si>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</si>
  <si>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</si>
  <si>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</si>
  <si>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</si>
  <si>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</si>
  <si>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</si>
  <si>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</si>
  <si>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</si>
  <si>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</si>
  <si>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</si>
  <si>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</si>
  <si>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</si>
  <si>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</si>
  <si>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</si>
  <si>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</si>
  <si>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</si>
  <si>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</si>
  <si>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</si>
  <si>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</si>
  <si>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</si>
  <si>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</si>
  <si>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</si>
  <si>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</si>
  <si>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</si>
  <si>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</si>
  <si>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</si>
  <si>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</si>
  <si>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</si>
  <si>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</si>
  <si>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</si>
  <si>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</si>
  <si>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</si>
  <si>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</si>
  <si>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</si>
  <si>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</si>
  <si>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</si>
  <si>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</si>
  <si>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</si>
  <si>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</si>
  <si>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</si>
  <si>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</si>
  <si>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</si>
  <si>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</si>
  <si>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</si>
  <si>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</si>
  <si>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</si>
  <si>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</si>
  <si>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</si>
  <si>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</si>
  <si>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</si>
  <si>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</si>
  <si>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</si>
  <si>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</si>
  <si>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</si>
  <si>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</si>
  <si>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</si>
  <si>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</si>
  <si>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</si>
  <si>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</si>
  <si>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</si>
  <si>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</si>
  <si>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</si>
  <si>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</si>
  <si>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</si>
  <si>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</si>
  <si>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</si>
  <si>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</si>
  <si>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</si>
  <si>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</si>
  <si>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</si>
  <si>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</si>
  <si>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</si>
  <si>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</si>
  <si>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</si>
  <si>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</si>
  <si>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</si>
  <si>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</si>
  <si>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</si>
  <si>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</si>
  <si>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</si>
  <si>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</si>
  <si>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</si>
  <si>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</si>
  <si>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</si>
  <si>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</si>
  <si>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</si>
  <si>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</si>
  <si>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</si>
  <si>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</si>
  <si>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</si>
  <si>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</si>
  <si>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</si>
  <si>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</si>
  <si>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</si>
  <si>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</si>
  <si>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</si>
  <si>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</si>
  <si>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</si>
  <si>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</si>
  <si>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</si>
  <si>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</si>
  <si>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</si>
  <si>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</si>
  <si>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</si>
  <si>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</si>
  <si>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</si>
  <si>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</si>
  <si>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</si>
  <si>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</si>
  <si>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</si>
  <si>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</si>
  <si>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</si>
  <si>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</si>
  <si>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</si>
  <si>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</si>
  <si>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</si>
  <si>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</si>
  <si>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</si>
  <si>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</si>
  <si>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</si>
  <si>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</si>
  <si>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</si>
  <si>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</si>
  <si>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</si>
  <si>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</si>
  <si>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</si>
  <si>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</si>
  <si>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</si>
  <si>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</si>
  <si>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</si>
  <si>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</si>
  <si>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</si>
  <si>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</si>
  <si>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</si>
  <si>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</si>
  <si>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</si>
  <si>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</si>
  <si>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</si>
  <si>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</si>
  <si>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</si>
  <si>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</si>
  <si>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</si>
  <si>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</si>
  <si>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</si>
  <si>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</si>
  <si>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</si>
  <si>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</si>
  <si>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</si>
  <si>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</si>
  <si>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</si>
  <si>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</si>
  <si>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</si>
  <si>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</si>
  <si>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</si>
  <si>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</si>
  <si>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</si>
  <si>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</si>
  <si>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</si>
  <si>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</si>
  <si>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</si>
  <si>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</si>
  <si>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</si>
  <si>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</si>
  <si>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</si>
  <si>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</si>
  <si>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</si>
  <si>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</si>
  <si>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</si>
  <si>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</si>
  <si>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</si>
  <si>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</si>
  <si>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</si>
  <si>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</si>
  <si>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</si>
  <si>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</si>
  <si>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</si>
  <si>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</si>
  <si>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</si>
  <si>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</si>
  <si>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</si>
  <si>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</si>
  <si>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</si>
  <si>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</si>
  <si>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</si>
  <si>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</si>
  <si>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</si>
  <si>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</si>
  <si>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</si>
  <si>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</si>
  <si>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</si>
  <si>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</si>
  <si>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</si>
  <si>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</si>
  <si>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</si>
  <si>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</si>
  <si>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</si>
  <si>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</si>
  <si>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</si>
  <si>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</si>
  <si>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</si>
  <si>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</si>
  <si>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</si>
  <si>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</si>
  <si>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</si>
  <si>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</si>
  <si>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</si>
  <si>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</si>
  <si>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</si>
  <si>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</si>
  <si>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</si>
  <si>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</si>
  <si>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</si>
  <si>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</si>
  <si>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</si>
  <si>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</si>
  <si>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</si>
  <si>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</si>
  <si>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</si>
  <si>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</si>
  <si>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</si>
  <si>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</si>
  <si>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</si>
  <si>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</si>
  <si>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</si>
  <si>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</si>
  <si>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</si>
  <si>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</si>
  <si>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</si>
  <si>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</si>
  <si>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</si>
  <si>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</si>
  <si>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</si>
  <si>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</si>
  <si>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</si>
  <si>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</si>
  <si>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</si>
  <si>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</si>
  <si>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</si>
  <si>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</si>
  <si>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</si>
  <si>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</si>
  <si>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</si>
  <si>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</si>
  <si>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</si>
  <si>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</si>
  <si>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</si>
  <si>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</si>
  <si>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</si>
  <si>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</si>
  <si>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</si>
  <si>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</si>
  <si>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</si>
  <si>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</si>
  <si>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</si>
  <si>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</si>
  <si>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</si>
  <si>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</si>
  <si>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</si>
  <si>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</si>
  <si>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</si>
  <si>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</si>
  <si>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</si>
  <si>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</si>
  <si>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</si>
  <si>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</si>
  <si>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</si>
  <si>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</si>
  <si>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</si>
  <si>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</si>
  <si>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</si>
  <si>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</si>
  <si>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</si>
  <si>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</si>
  <si>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</si>
  <si>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</si>
  <si>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</si>
  <si>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</si>
  <si>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</si>
  <si>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</si>
  <si>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</si>
  <si>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</si>
  <si>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</si>
  <si>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</si>
  <si>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</si>
  <si>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</si>
  <si>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</si>
  <si>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</si>
  <si>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</si>
  <si>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</si>
  <si>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</si>
  <si>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</si>
  <si>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</si>
  <si>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</si>
  <si>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</si>
  <si>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</si>
  <si>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</si>
  <si>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</si>
  <si>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</si>
  <si>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</si>
  <si>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</si>
  <si>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</si>
  <si>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</si>
  <si>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</si>
  <si>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</si>
  <si>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</si>
  <si>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</si>
  <si>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</si>
  <si>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</si>
  <si>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</si>
  <si>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</si>
  <si>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</si>
  <si>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</si>
  <si>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</si>
  <si>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</si>
  <si>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</si>
  <si>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</si>
  <si>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</si>
  <si>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</si>
  <si>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</si>
  <si>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</si>
  <si>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</si>
  <si>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</si>
  <si>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</si>
  <si>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</si>
  <si>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</si>
  <si>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</si>
  <si>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</si>
  <si>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</si>
  <si>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</si>
  <si>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</si>
  <si>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</si>
  <si>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</si>
  <si>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</si>
  <si>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</si>
  <si>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</si>
  <si>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</si>
  <si>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</si>
  <si>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</si>
  <si>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</si>
  <si>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</si>
  <si>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</si>
  <si>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</si>
  <si>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</si>
  <si>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</si>
  <si>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</si>
  <si>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</si>
  <si>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</si>
  <si>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</si>
  <si>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</si>
  <si>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</si>
  <si>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</si>
  <si>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</si>
  <si>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</si>
  <si>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</si>
  <si>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</si>
  <si>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</si>
  <si>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</si>
  <si>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</si>
  <si>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</si>
  <si>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</si>
  <si>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</si>
  <si>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</si>
  <si>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</si>
  <si>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</si>
  <si>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</si>
  <si>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</si>
  <si>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</si>
  <si>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</si>
  <si>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</si>
  <si>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</si>
  <si>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</si>
  <si>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</si>
  <si>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</si>
  <si>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</si>
  <si>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</si>
  <si>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</si>
  <si>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</si>
  <si>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</si>
  <si>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</si>
  <si>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</si>
  <si>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</si>
  <si>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</si>
  <si>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</si>
  <si>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</si>
  <si>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</si>
  <si>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</si>
  <si>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</si>
  <si>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</si>
  <si>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</si>
  <si>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</si>
  <si>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</si>
  <si>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</si>
  <si>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</si>
  <si>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</si>
  <si>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</si>
  <si>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</si>
  <si>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</si>
  <si>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</si>
  <si>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</si>
  <si>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</si>
  <si>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</si>
  <si>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</si>
  <si>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</si>
  <si>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</si>
  <si>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</si>
  <si>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</si>
  <si>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</si>
  <si>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</si>
  <si>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</si>
  <si>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</si>
  <si>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</si>
  <si>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</si>
  <si>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</si>
  <si>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</si>
  <si>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</si>
  <si>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</si>
  <si>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</si>
  <si>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</si>
  <si>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</si>
  <si>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</si>
  <si>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</si>
  <si>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</si>
  <si>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</si>
  <si>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</si>
  <si>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</si>
  <si>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</si>
  <si>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</si>
  <si>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</si>
  <si>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</si>
  <si>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</si>
  <si>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</si>
  <si>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</si>
  <si>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</si>
  <si>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</si>
  <si>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</si>
  <si>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</si>
  <si>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</si>
  <si>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</si>
  <si>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</si>
  <si>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</si>
  <si>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</si>
  <si>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</si>
  <si>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</si>
  <si>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</si>
  <si>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</si>
  <si>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</si>
  <si>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</si>
  <si>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</si>
  <si>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</si>
  <si>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</si>
  <si>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</si>
  <si>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</si>
  <si>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</si>
  <si>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</si>
  <si>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</si>
  <si>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</si>
  <si>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</si>
  <si>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</si>
  <si>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</si>
  <si>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</si>
  <si>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</si>
  <si>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</si>
  <si>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</si>
  <si>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</si>
  <si>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</si>
  <si>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</si>
  <si>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</si>
  <si>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</si>
  <si>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</si>
  <si>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</si>
  <si>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</si>
  <si>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</si>
  <si>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</si>
  <si>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</si>
  <si>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</si>
  <si>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</si>
  <si>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</si>
  <si>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</si>
  <si>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</si>
  <si>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</si>
  <si>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</si>
  <si>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</si>
  <si>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</si>
  <si>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</si>
  <si>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</si>
  <si>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</si>
  <si>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</si>
  <si>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</si>
  <si>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</si>
  <si>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</si>
  <si>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</si>
  <si>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</si>
  <si>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</si>
  <si>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</si>
  <si>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</si>
  <si>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</si>
  <si>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</si>
  <si>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</si>
  <si>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</si>
  <si>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</si>
  <si>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</si>
  <si>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</si>
  <si>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</si>
  <si>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</si>
  <si>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</si>
  <si>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</si>
  <si>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</si>
  <si>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</si>
  <si>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</si>
  <si>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</si>
  <si>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</si>
  <si>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</si>
  <si>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</si>
  <si>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</si>
  <si>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</si>
  <si>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</si>
  <si>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</si>
  <si>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</si>
  <si>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</si>
  <si>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</si>
  <si>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</si>
  <si>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</si>
  <si>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</si>
  <si>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</si>
  <si>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</si>
  <si>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</si>
  <si>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</si>
  <si>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</si>
  <si>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</si>
  <si>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</si>
  <si>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</si>
  <si>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</si>
  <si>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</si>
  <si>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</si>
  <si>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</si>
  <si>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</si>
  <si>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</si>
  <si>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</si>
  <si>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</si>
  <si>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</si>
  <si>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</si>
  <si>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</si>
  <si>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</si>
  <si>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</si>
  <si>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</si>
  <si>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</si>
  <si>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</si>
  <si>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</si>
  <si>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</si>
  <si>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</si>
  <si>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</si>
  <si>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</si>
  <si>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</si>
  <si>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</si>
  <si>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</si>
  <si>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</si>
  <si>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</si>
  <si>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</si>
  <si>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</si>
  <si>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</si>
  <si>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</si>
  <si>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</si>
  <si>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</si>
  <si>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</si>
  <si>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</si>
  <si>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</si>
  <si>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</si>
  <si>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</si>
  <si>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</si>
  <si>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</si>
  <si>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</si>
  <si>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</si>
  <si>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</si>
  <si>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</si>
  <si>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</si>
  <si>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</si>
  <si>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</si>
  <si>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</si>
  <si>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</si>
  <si>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</si>
  <si>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</si>
  <si>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</si>
  <si>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</si>
  <si>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</si>
  <si>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</si>
  <si>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</si>
  <si>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</si>
  <si>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</si>
  <si>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</si>
  <si>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</si>
  <si>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</si>
  <si>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</si>
  <si>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</si>
  <si>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</si>
  <si>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</si>
  <si>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</si>
  <si>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</si>
  <si>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</si>
  <si>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</si>
  <si>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</si>
  <si>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</si>
  <si>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</si>
  <si>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</si>
  <si>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</si>
  <si>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</si>
  <si>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</si>
  <si>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</si>
  <si>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</si>
  <si>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</si>
  <si>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</si>
  <si>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</si>
  <si>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</si>
  <si>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</si>
  <si>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</si>
  <si>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</si>
  <si>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</si>
  <si>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</si>
  <si>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</si>
  <si>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</si>
  <si>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</si>
  <si>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</si>
  <si>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</si>
  <si>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</si>
  <si>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</si>
  <si>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</si>
  <si>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</si>
  <si>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</si>
  <si>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</si>
  <si>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</si>
  <si>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</si>
  <si>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</si>
  <si>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</si>
  <si>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</si>
  <si>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</si>
  <si>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</si>
  <si>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</si>
  <si>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</si>
  <si>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</si>
  <si>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</si>
  <si>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</si>
  <si>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</si>
  <si>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</si>
  <si>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</si>
  <si>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</si>
  <si>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</si>
  <si>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</si>
  <si>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</si>
  <si>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</si>
  <si>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</si>
  <si>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</si>
  <si>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</si>
  <si>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</si>
  <si>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</si>
  <si>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</si>
  <si>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</si>
  <si>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</si>
  <si>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</si>
  <si>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</si>
  <si>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</si>
  <si>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</si>
  <si>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</si>
  <si>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</si>
  <si>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</si>
  <si>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</si>
  <si>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</si>
  <si>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</si>
  <si>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</si>
  <si>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</si>
  <si>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</si>
  <si>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</si>
  <si>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</si>
  <si>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</si>
  <si>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</si>
  <si>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</si>
  <si>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</si>
  <si>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</si>
  <si>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</si>
  <si>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</si>
  <si>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</si>
  <si>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</si>
  <si>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</si>
  <si>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</si>
  <si>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</si>
  <si>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</si>
  <si>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</si>
  <si>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</si>
  <si>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</si>
  <si>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</si>
  <si>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</si>
  <si>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</si>
  <si>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</si>
  <si>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</si>
  <si>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</si>
  <si>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</si>
  <si>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</si>
  <si>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</si>
  <si>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</si>
  <si>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</si>
  <si>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</si>
  <si>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</si>
  <si>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</si>
  <si>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</si>
  <si>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</si>
  <si>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</si>
  <si>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</si>
  <si>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</si>
  <si>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</si>
  <si>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</si>
  <si>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</si>
  <si>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</si>
  <si>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</si>
  <si>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</si>
  <si>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</si>
  <si>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</si>
  <si>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</si>
  <si>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</si>
  <si>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</si>
  <si>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</si>
  <si>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</si>
  <si>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</si>
  <si>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</si>
  <si>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</si>
  <si>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</si>
  <si>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</si>
  <si>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</si>
  <si>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</si>
  <si>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</si>
  <si>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</si>
  <si>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</si>
  <si>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</si>
  <si>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</si>
  <si>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</si>
  <si>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</si>
  <si>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</si>
  <si>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</si>
  <si>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</si>
  <si>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</si>
  <si>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</si>
  <si>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</si>
  <si>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</si>
  <si>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</si>
  <si>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</si>
  <si>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</si>
  <si>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</si>
  <si>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</si>
  <si>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</si>
  <si>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</si>
  <si>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</si>
  <si>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</si>
  <si>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</si>
  <si>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</si>
  <si>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</si>
  <si>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</si>
  <si>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</si>
  <si>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</si>
  <si>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</si>
  <si>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</si>
  <si>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</si>
  <si>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</si>
  <si>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</si>
  <si>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</si>
  <si>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</si>
  <si>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</si>
  <si>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</si>
  <si>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</si>
  <si>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</si>
  <si>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</si>
  <si>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</si>
  <si>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</si>
  <si>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</si>
  <si>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</si>
  <si>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</si>
  <si>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</si>
  <si>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</si>
  <si>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</si>
  <si>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</si>
  <si>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</si>
  <si>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</si>
  <si>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</si>
  <si>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</si>
  <si>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</si>
  <si>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</si>
  <si>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</si>
  <si>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</si>
  <si>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</si>
  <si>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</si>
  <si>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</si>
  <si>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</si>
  <si>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</si>
  <si>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</si>
  <si>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</si>
  <si>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</si>
  <si>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</si>
  <si>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</si>
  <si>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</si>
  <si>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</si>
  <si>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</si>
  <si>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</si>
  <si>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</si>
  <si>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</si>
  <si>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</si>
  <si>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</si>
  <si>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</si>
  <si>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</si>
  <si>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</si>
  <si>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</si>
  <si>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</si>
  <si>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</si>
  <si>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</si>
  <si>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</si>
  <si>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</si>
  <si>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</si>
  <si>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</si>
  <si>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</si>
  <si>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</si>
  <si>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</si>
  <si>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</si>
  <si>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</si>
  <si>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</si>
  <si>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</si>
  <si>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</si>
  <si>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</si>
  <si>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</si>
  <si>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</si>
  <si>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</si>
  <si>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</si>
  <si>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</si>
  <si>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</si>
  <si>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</si>
  <si>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</si>
  <si>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</si>
  <si>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</si>
  <si>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</si>
  <si>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</si>
  <si>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</si>
  <si>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</si>
  <si>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</si>
  <si>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</si>
  <si>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</si>
  <si>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</si>
  <si>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</si>
  <si>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</si>
  <si>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</si>
  <si>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</si>
  <si>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</si>
  <si>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</si>
  <si>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</si>
  <si>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</si>
  <si>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</si>
  <si>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</si>
  <si>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</si>
  <si>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</si>
  <si>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</si>
  <si>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</si>
  <si>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</si>
  <si>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</si>
  <si>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</si>
  <si>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</si>
  <si>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</si>
  <si>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</si>
  <si>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</si>
  <si>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</si>
  <si>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</si>
  <si>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</si>
  <si>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</si>
  <si>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</si>
  <si>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</si>
  <si>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</si>
  <si>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</si>
  <si>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</si>
  <si>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</si>
  <si>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</si>
  <si>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</si>
  <si>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</si>
  <si>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</si>
  <si>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</si>
  <si>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</si>
  <si>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</si>
  <si>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</si>
  <si>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</si>
  <si>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</si>
  <si>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</si>
  <si>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</si>
  <si>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</si>
  <si>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</si>
  <si>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</si>
  <si>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</si>
  <si>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</si>
  <si>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</si>
  <si>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</si>
  <si>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</si>
  <si>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</si>
  <si>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</si>
  <si>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</si>
  <si>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</si>
  <si>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</si>
  <si>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</si>
  <si>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</si>
  <si>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</si>
  <si>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</si>
  <si>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</si>
  <si>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</si>
  <si>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</si>
  <si>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</si>
  <si>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</si>
  <si>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</si>
  <si>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</si>
  <si>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</si>
  <si>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</si>
  <si>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</si>
  <si>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</si>
  <si>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</si>
  <si>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</si>
  <si>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</si>
  <si>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</si>
  <si>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</si>
  <si>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</si>
  <si>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</si>
  <si>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</si>
  <si>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</si>
  <si>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</si>
  <si>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</si>
  <si>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</si>
  <si>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</si>
  <si>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</si>
  <si>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</si>
  <si>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</si>
  <si>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</si>
  <si>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</si>
  <si>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</si>
  <si>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</si>
  <si>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</si>
  <si>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</si>
  <si>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</si>
  <si>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</si>
  <si>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</si>
  <si>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</si>
  <si>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</si>
  <si>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</si>
  <si>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</si>
  <si>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</si>
  <si>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</si>
  <si>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</si>
  <si>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</si>
  <si>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</si>
  <si>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</si>
  <si>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</si>
  <si>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</si>
  <si>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</si>
  <si>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</si>
  <si>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</si>
  <si>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</si>
  <si>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</si>
  <si>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</si>
  <si>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</si>
  <si>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</si>
  <si>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</si>
  <si>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</si>
  <si>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</si>
  <si>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</si>
  <si>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</si>
  <si>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</si>
  <si>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</si>
  <si>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</si>
  <si>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</si>
  <si>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</si>
  <si>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</si>
  <si>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</si>
  <si>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</si>
  <si>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</si>
  <si>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</si>
  <si>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</si>
  <si>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</si>
  <si>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</si>
  <si>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</si>
  <si>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</si>
  <si>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</si>
  <si>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</si>
  <si>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</si>
  <si>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</si>
  <si>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</si>
  <si>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</si>
  <si>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</si>
  <si>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</si>
  <si>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</si>
  <si>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</si>
  <si>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</si>
  <si>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</si>
  <si>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</si>
  <si>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</si>
  <si>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</si>
  <si>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</si>
  <si>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</si>
  <si>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</si>
  <si>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</si>
  <si>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</si>
  <si>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</si>
  <si>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</si>
  <si>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</si>
  <si>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</si>
  <si>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</si>
  <si>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</si>
  <si>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</si>
  <si>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</si>
  <si>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</si>
  <si>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</si>
  <si>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</si>
  <si>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</si>
  <si>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</si>
  <si>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</si>
  <si>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</si>
  <si>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</si>
  <si>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</si>
  <si>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</si>
  <si>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</si>
  <si>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</si>
  <si>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</si>
  <si>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</si>
  <si>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</si>
  <si>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</si>
  <si>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</si>
  <si>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</si>
  <si>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</si>
  <si>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</si>
  <si>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</si>
  <si>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</si>
  <si>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</si>
  <si>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</si>
  <si>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</si>
  <si>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</si>
  <si>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</si>
  <si>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</si>
  <si>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</si>
  <si>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</si>
  <si>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</si>
  <si>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</si>
  <si>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</si>
  <si>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</si>
  <si>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</si>
  <si>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</si>
  <si>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</si>
  <si>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</si>
  <si>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</si>
  <si>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</si>
  <si>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</si>
  <si>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</si>
  <si>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</si>
  <si>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</si>
  <si>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</si>
  <si>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</si>
  <si>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</si>
  <si>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</si>
  <si>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</si>
  <si>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</si>
  <si>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</si>
  <si>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</si>
  <si>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</si>
  <si>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</si>
  <si>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</si>
  <si>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</si>
  <si>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</si>
  <si>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</si>
  <si>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</si>
  <si>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</si>
  <si>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</si>
  <si>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</si>
  <si>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</si>
  <si>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</si>
  <si>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</si>
  <si>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</si>
  <si>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</si>
  <si>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</si>
  <si>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</si>
  <si>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</si>
  <si>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</si>
  <si>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</si>
  <si>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</si>
  <si>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</si>
  <si>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</si>
  <si>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</si>
  <si>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</si>
  <si>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</si>
  <si>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</si>
  <si>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</si>
  <si>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</si>
  <si>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</si>
  <si>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</si>
  <si>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</si>
  <si>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</si>
  <si>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</si>
  <si>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</si>
  <si>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</si>
  <si>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</si>
  <si>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</si>
  <si>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</si>
  <si>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</si>
  <si>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</si>
  <si>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</si>
  <si>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</si>
  <si>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</si>
  <si>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</si>
  <si>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</si>
  <si>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</si>
  <si>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</si>
  <si>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</si>
  <si>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</si>
  <si>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</si>
  <si>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</si>
  <si>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</si>
  <si>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</si>
  <si>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</si>
  <si>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</si>
  <si>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</si>
  <si>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</si>
  <si>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</si>
  <si>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</si>
  <si>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</si>
  <si>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</si>
  <si>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</si>
  <si>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</si>
  <si>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</si>
  <si>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</si>
  <si>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</si>
  <si>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</si>
  <si>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</si>
  <si>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</si>
  <si>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</si>
  <si>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</si>
  <si>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</si>
  <si>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</si>
  <si>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</si>
  <si>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</si>
  <si>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</si>
  <si>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</si>
  <si>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</si>
  <si>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</si>
  <si>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</si>
  <si>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</si>
  <si>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</si>
  <si>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</si>
  <si>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</si>
  <si>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</si>
  <si>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</si>
  <si>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</si>
  <si>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</si>
  <si>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</si>
  <si>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</si>
  <si>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</si>
  <si>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</si>
  <si>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</si>
  <si>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</si>
  <si>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</si>
  <si>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</si>
  <si>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</si>
  <si>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</si>
  <si>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</si>
  <si>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</si>
  <si>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</si>
  <si>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</si>
  <si>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</si>
  <si>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</si>
  <si>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</si>
  <si>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</si>
  <si>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</si>
  <si>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</si>
  <si>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</si>
  <si>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</si>
  <si>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</si>
  <si>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</si>
  <si>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</si>
  <si>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</si>
  <si>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</si>
  <si>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</si>
  <si>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</si>
  <si>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</si>
  <si>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</si>
  <si>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</si>
  <si>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</si>
  <si>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</si>
  <si>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</si>
  <si>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</si>
  <si>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</si>
  <si>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</si>
  <si>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</si>
  <si>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</si>
  <si>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</si>
  <si>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</si>
  <si>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</si>
  <si>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</si>
  <si>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</si>
  <si>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</si>
  <si>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</si>
  <si>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</si>
  <si>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</si>
  <si>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</si>
  <si>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</si>
  <si>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</si>
  <si>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</si>
  <si>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</si>
  <si>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</si>
  <si>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</si>
  <si>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</si>
  <si>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</si>
  <si>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</si>
  <si>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</si>
  <si>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</si>
  <si>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</si>
  <si>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</si>
  <si>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</si>
  <si>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</si>
  <si>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</si>
  <si>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</si>
  <si>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</si>
  <si>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</si>
  <si>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</si>
  <si>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</si>
  <si>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</si>
  <si>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</si>
  <si>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</si>
  <si>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</si>
  <si>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</si>
  <si>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</si>
  <si>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</si>
  <si>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</si>
  <si>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</si>
  <si>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</si>
  <si>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</si>
  <si>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</si>
  <si>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</si>
  <si>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</si>
  <si>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</si>
  <si>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</si>
  <si>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</si>
  <si>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</si>
  <si>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</si>
  <si>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</si>
  <si>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</si>
  <si>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</si>
  <si>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</si>
  <si>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</si>
  <si>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</si>
  <si>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</si>
  <si>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</si>
  <si>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</si>
  <si>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</si>
  <si>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</si>
  <si>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</si>
  <si>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</si>
  <si>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</si>
  <si>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</si>
  <si>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</si>
  <si>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</si>
  <si>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</si>
  <si>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</si>
  <si>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</si>
  <si>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</si>
  <si>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</si>
  <si>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</si>
  <si>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</si>
  <si>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</si>
  <si>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</si>
  <si>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</si>
  <si>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</si>
  <si>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</si>
  <si>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</si>
  <si>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</si>
  <si>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</si>
  <si>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</si>
  <si>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</si>
  <si>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</si>
  <si>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</si>
  <si>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</si>
  <si>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</si>
  <si>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</si>
  <si>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</si>
  <si>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</si>
  <si>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</si>
  <si>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</si>
  <si>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</si>
  <si>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</si>
  <si>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</si>
  <si>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</si>
  <si>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</si>
  <si>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</si>
  <si>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</si>
  <si>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</si>
  <si>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</si>
  <si>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</si>
  <si>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</si>
  <si>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</si>
  <si>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</si>
  <si>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</si>
  <si>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</si>
  <si>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</si>
  <si>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</si>
  <si>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</si>
  <si>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</si>
  <si>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</si>
  <si>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</si>
  <si>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</si>
  <si>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</si>
  <si>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</si>
  <si>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</si>
  <si>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</si>
  <si>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</si>
  <si>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</si>
  <si>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</si>
  <si>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</si>
  <si>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</si>
  <si>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</si>
  <si>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</si>
  <si>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</si>
  <si>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</si>
  <si>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</si>
  <si>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</si>
  <si>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</si>
  <si>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</si>
  <si>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</si>
  <si>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</si>
  <si>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</si>
  <si>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</si>
  <si>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</si>
  <si>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</si>
  <si>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</si>
  <si>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</si>
  <si>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</si>
  <si>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</si>
  <si>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</si>
  <si>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</si>
  <si>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</si>
  <si>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</si>
  <si>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</si>
  <si>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</si>
  <si>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</si>
  <si>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</si>
  <si>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</si>
  <si>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</si>
  <si>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</si>
  <si>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</si>
  <si>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</si>
  <si>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</si>
  <si>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</si>
  <si>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</si>
  <si>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</si>
  <si>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</si>
  <si>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</si>
  <si>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</si>
  <si>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</si>
  <si>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</si>
  <si>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</si>
  <si>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</si>
  <si>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</si>
  <si>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</si>
  <si>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</si>
  <si>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</si>
  <si>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</si>
  <si>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</si>
  <si>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</si>
  <si>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</si>
  <si>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</si>
  <si>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</si>
  <si>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</si>
  <si>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</si>
  <si>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</si>
  <si>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</si>
  <si>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</si>
  <si>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</si>
  <si>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</si>
  <si>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</si>
  <si>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</si>
  <si>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</si>
  <si>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</si>
  <si>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</si>
  <si>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</si>
  <si>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</si>
  <si>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</si>
  <si>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</si>
  <si>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</si>
  <si>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</si>
  <si>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</si>
  <si>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</si>
  <si>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</si>
  <si>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</si>
  <si>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</si>
  <si>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</si>
  <si>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</si>
  <si>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</si>
  <si>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</si>
  <si>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</si>
  <si>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</si>
  <si>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</si>
  <si>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</si>
  <si>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</si>
  <si>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</si>
  <si>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</si>
  <si>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</si>
  <si>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</si>
  <si>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</si>
  <si>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</si>
  <si>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</si>
  <si>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</si>
  <si>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</si>
  <si>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</si>
  <si>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</si>
  <si>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</si>
  <si>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</si>
  <si>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</si>
  <si>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</si>
  <si>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</si>
  <si>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</si>
  <si>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</si>
  <si>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</si>
  <si>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</si>
  <si>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</si>
  <si>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</si>
  <si>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</si>
  <si>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</si>
  <si>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</si>
  <si>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</si>
  <si>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</si>
  <si>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</si>
  <si>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</si>
  <si>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</si>
  <si>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</si>
  <si>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</si>
  <si>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</si>
  <si>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</si>
  <si>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</si>
  <si>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</si>
  <si>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</si>
  <si>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</si>
  <si>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</si>
  <si>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</si>
  <si>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</si>
  <si>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</si>
  <si>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</si>
  <si>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</si>
  <si>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</si>
  <si>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</si>
  <si>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</si>
  <si>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</si>
  <si>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</si>
  <si>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</si>
  <si>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</si>
  <si>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</si>
  <si>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</si>
  <si>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</si>
  <si>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</si>
  <si>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</si>
  <si>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</si>
  <si>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</si>
  <si>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</si>
  <si>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</si>
  <si>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</si>
  <si>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</si>
  <si>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</si>
  <si>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</si>
  <si>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</si>
  <si>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</si>
  <si>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</si>
  <si>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</si>
  <si>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</si>
  <si>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</si>
  <si>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</si>
  <si>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</si>
  <si>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</si>
  <si>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</si>
  <si>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</si>
  <si>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</si>
  <si>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</si>
  <si>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</si>
  <si>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</si>
  <si>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</si>
  <si>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</si>
  <si>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</si>
  <si>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</si>
  <si>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</si>
  <si>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</si>
  <si>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</si>
  <si>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</si>
  <si>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</si>
  <si>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</si>
  <si>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</si>
  <si>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</si>
  <si>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</si>
  <si>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</si>
  <si>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</si>
  <si>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</si>
  <si>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</si>
  <si>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</si>
  <si>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</si>
  <si>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</si>
  <si>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</si>
  <si>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</si>
  <si>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</si>
  <si>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</si>
  <si>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</si>
  <si>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</si>
  <si>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</si>
  <si>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</si>
  <si>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</si>
  <si>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</si>
  <si>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</si>
  <si>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</si>
  <si>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</si>
  <si>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</si>
  <si>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</si>
  <si>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</si>
  <si>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</si>
  <si>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</si>
  <si>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</si>
  <si>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</si>
  <si>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</si>
  <si>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</si>
  <si>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</si>
  <si>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</si>
  <si>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</si>
  <si>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</si>
  <si>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</si>
  <si>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</si>
  <si>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</si>
  <si>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</si>
  <si>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</si>
  <si>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</si>
  <si>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</si>
  <si>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</si>
  <si>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</si>
  <si>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</si>
  <si>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</si>
  <si>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</si>
  <si>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</si>
  <si>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</si>
  <si>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</si>
  <si>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</si>
  <si>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</si>
  <si>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</si>
  <si>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</si>
  <si>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</si>
  <si>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</si>
  <si>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</si>
  <si>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</si>
  <si>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</si>
  <si>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</si>
  <si>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</si>
  <si>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</si>
  <si>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</si>
  <si>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</si>
  <si>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</si>
  <si>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</si>
  <si>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</si>
  <si>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</si>
  <si>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</si>
  <si>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</si>
  <si>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</si>
  <si>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</si>
  <si>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</si>
  <si>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</si>
  <si>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</si>
  <si>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</si>
  <si>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</si>
  <si>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</si>
  <si>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</si>
  <si>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</si>
  <si>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</si>
  <si>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</si>
  <si>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</si>
  <si>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</si>
  <si>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</si>
  <si>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</si>
  <si>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</si>
  <si>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</si>
  <si>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</si>
  <si>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</si>
  <si>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</si>
  <si>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</si>
  <si>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</si>
  <si>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</si>
  <si>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</si>
  <si>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</si>
  <si>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</si>
  <si>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</si>
  <si>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</si>
  <si>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</si>
  <si>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</si>
  <si>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</si>
  <si>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</si>
  <si>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</si>
  <si>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</si>
  <si>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</si>
  <si>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</si>
  <si>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</si>
  <si>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</si>
  <si>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</si>
  <si>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</si>
  <si>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</si>
  <si>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</si>
  <si>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</si>
  <si>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</si>
  <si>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</si>
  <si>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</si>
  <si>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</si>
  <si>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</si>
  <si>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</si>
  <si>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</si>
  <si>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</si>
  <si>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</si>
  <si>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</si>
  <si>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</si>
  <si>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</si>
  <si>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</si>
  <si>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</si>
  <si>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</si>
  <si>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</si>
  <si>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</si>
  <si>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</si>
  <si>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</si>
  <si>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</si>
  <si>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</si>
  <si>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</si>
  <si>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</si>
  <si>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</si>
  <si>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</si>
  <si>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</si>
  <si>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</si>
  <si>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</si>
  <si>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</si>
  <si>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</si>
  <si>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</si>
  <si>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</si>
  <si>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</si>
  <si>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</si>
  <si>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</si>
  <si>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</si>
  <si>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</si>
  <si>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</si>
  <si>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</si>
  <si>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</si>
  <si>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</si>
  <si>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</si>
  <si>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</si>
  <si>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</si>
  <si>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</si>
  <si>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</si>
  <si>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</si>
  <si>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</si>
  <si>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</si>
  <si>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</si>
  <si>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</si>
  <si>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</si>
  <si>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</si>
  <si>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</si>
  <si>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</si>
  <si>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</si>
  <si>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</si>
  <si>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</si>
  <si>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</si>
  <si>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</si>
  <si>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</si>
  <si>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</si>
  <si>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</si>
  <si>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</si>
  <si>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</si>
  <si>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</si>
  <si>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</si>
  <si>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</si>
  <si>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</si>
  <si>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</si>
  <si>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</si>
  <si>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</si>
  <si>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</si>
  <si>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</si>
  <si>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</si>
  <si>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</si>
  <si>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</si>
  <si>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</si>
  <si>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</si>
  <si>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</si>
  <si>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</si>
  <si>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</si>
  <si>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</si>
  <si>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</si>
  <si>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</si>
  <si>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</si>
  <si>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</si>
  <si>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</si>
  <si>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</si>
  <si>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</si>
  <si>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</si>
  <si>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</si>
  <si>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</si>
  <si>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</si>
  <si>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</si>
  <si>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</si>
  <si>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</si>
  <si>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</si>
  <si>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</si>
  <si>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</si>
  <si>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</si>
  <si>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</si>
  <si>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</si>
  <si>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</si>
  <si>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</si>
  <si>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</si>
  <si>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</si>
  <si>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</si>
  <si>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</si>
  <si>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</si>
  <si>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</si>
  <si>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</si>
  <si>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</si>
  <si>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</si>
  <si>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</si>
  <si>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</si>
  <si>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</si>
  <si>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</si>
  <si>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</si>
  <si>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</si>
  <si>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</si>
  <si>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</si>
  <si>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</si>
  <si>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</si>
  <si>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</si>
  <si>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</si>
  <si>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</si>
  <si>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</si>
  <si>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</si>
  <si>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</si>
  <si>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</si>
  <si>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</si>
  <si>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</si>
  <si>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</si>
  <si>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</si>
  <si>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</si>
  <si>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</si>
  <si>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</si>
  <si>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</si>
  <si>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</si>
  <si>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</si>
  <si>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</si>
  <si>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</si>
  <si>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</si>
  <si>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</si>
  <si>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</si>
  <si>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</si>
  <si>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</si>
  <si>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</si>
  <si>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</si>
  <si>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</si>
  <si>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</si>
  <si>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</si>
  <si>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</si>
  <si>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</si>
  <si>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</si>
  <si>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</si>
  <si>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</si>
  <si>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</si>
  <si>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</si>
  <si>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</si>
  <si>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</si>
  <si>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</si>
  <si>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</si>
  <si>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</si>
  <si>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</si>
  <si>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</si>
  <si>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</si>
  <si>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</si>
  <si>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</si>
  <si>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</si>
  <si>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</si>
  <si>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</si>
  <si>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</si>
  <si>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</si>
  <si>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</si>
  <si>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</si>
  <si>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</si>
  <si>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</si>
  <si>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</si>
  <si>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</si>
  <si>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</si>
  <si>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</si>
  <si>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</si>
  <si>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</si>
  <si>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</si>
  <si>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</si>
  <si>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</si>
  <si>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</si>
  <si>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</si>
  <si>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</si>
  <si>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</si>
  <si>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</si>
  <si>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</si>
  <si>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</si>
  <si>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</si>
  <si>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</si>
  <si>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</si>
  <si>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</si>
  <si>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</si>
  <si>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</si>
  <si>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</si>
  <si>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</si>
  <si>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</si>
  <si>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</si>
  <si>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</si>
  <si>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</si>
  <si>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</si>
  <si>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</si>
  <si>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</si>
  <si>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</si>
  <si>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</si>
  <si>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</si>
  <si>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</si>
  <si>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</si>
  <si>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</si>
  <si>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</si>
  <si>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</si>
  <si>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</si>
  <si>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</si>
  <si>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</si>
  <si>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</si>
  <si>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</si>
  <si>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</si>
  <si>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</si>
  <si>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</si>
  <si>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</si>
  <si>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</si>
  <si>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</si>
  <si>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</si>
  <si>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</si>
  <si>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</si>
  <si>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</si>
  <si>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</si>
  <si>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</si>
  <si>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</si>
  <si>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</si>
  <si>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</si>
  <si>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</si>
  <si>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</si>
  <si>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</si>
  <si>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</si>
  <si>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</si>
  <si>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</si>
  <si>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</si>
  <si>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</si>
  <si>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</si>
  <si>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</si>
  <si>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</si>
  <si>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</si>
  <si>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</si>
  <si>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</si>
  <si>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</si>
  <si>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</si>
  <si>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</si>
  <si>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</si>
  <si>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</si>
  <si>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</si>
  <si>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</si>
  <si>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</si>
  <si>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</si>
  <si>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</si>
  <si>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</si>
  <si>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</si>
  <si>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</si>
  <si>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</si>
  <si>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</si>
  <si>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</si>
  <si>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</si>
  <si>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</si>
  <si>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</si>
  <si>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</si>
  <si>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</si>
  <si>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</si>
  <si>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</si>
  <si>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</si>
  <si>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</si>
  <si>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</si>
  <si>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</si>
  <si>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</si>
  <si>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</si>
  <si>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</si>
  <si>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</si>
  <si>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</si>
  <si>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</si>
  <si>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</si>
  <si>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</si>
  <si>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</si>
  <si>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</si>
  <si>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</si>
  <si>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</si>
  <si>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</si>
  <si>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</si>
  <si>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</si>
  <si>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</si>
  <si>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</si>
  <si>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</si>
  <si>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</si>
  <si>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</si>
  <si>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</si>
  <si>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</si>
  <si>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</si>
  <si>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</si>
  <si>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</si>
  <si>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</si>
  <si>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</si>
  <si>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</si>
  <si>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</si>
  <si>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</si>
  <si>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</si>
  <si>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</si>
  <si>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</si>
  <si>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</si>
  <si>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</si>
  <si>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</si>
  <si>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</si>
  <si>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</si>
  <si>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</si>
  <si>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</si>
  <si>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</si>
  <si>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</si>
  <si>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</si>
  <si>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</si>
  <si>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</si>
  <si>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</si>
  <si>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</si>
  <si>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</si>
  <si>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</si>
  <si>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</si>
  <si>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</si>
  <si>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</si>
  <si>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</si>
  <si>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</si>
  <si>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</si>
  <si>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</si>
  <si>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</si>
  <si>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</si>
  <si>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</si>
  <si>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</si>
  <si>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</si>
  <si>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</si>
  <si>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</si>
  <si>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</si>
  <si>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</si>
  <si>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</si>
  <si>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</si>
  <si>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</si>
  <si>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</si>
  <si>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</si>
  <si>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</si>
  <si>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</si>
  <si>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</si>
  <si>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</si>
  <si>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</si>
  <si>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</si>
  <si>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</si>
  <si>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</si>
  <si>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</si>
  <si>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</si>
  <si>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</si>
  <si>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</si>
  <si>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</si>
  <si>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</si>
  <si>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</si>
  <si>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</si>
  <si>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</si>
  <si>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</si>
  <si>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</si>
  <si>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</si>
  <si>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</si>
  <si>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</si>
  <si>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</si>
  <si>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</si>
  <si>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</si>
  <si>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</si>
  <si>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</si>
  <si>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</si>
  <si>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</si>
  <si>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</si>
  <si>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</si>
  <si>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</si>
  <si>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</si>
  <si>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</si>
  <si>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</si>
  <si>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</si>
  <si>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</si>
  <si>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</si>
  <si>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</si>
  <si>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</si>
  <si>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</si>
  <si>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</si>
  <si>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</si>
  <si>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</si>
  <si>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</si>
  <si>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</si>
  <si>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</si>
  <si>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</si>
  <si>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</si>
  <si>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</si>
  <si>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</si>
  <si>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</si>
  <si>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</si>
  <si>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</si>
  <si>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</si>
  <si>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</si>
  <si>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</si>
  <si>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</si>
  <si>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</si>
  <si>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</si>
  <si>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</si>
  <si>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</si>
  <si>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</si>
  <si>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</si>
  <si>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</si>
  <si>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</si>
  <si>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</si>
  <si>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</si>
  <si>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</si>
  <si>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</si>
  <si>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</si>
  <si>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</si>
  <si>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</si>
  <si>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</si>
  <si>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</si>
  <si>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</si>
  <si>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</si>
  <si>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</si>
  <si>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</si>
  <si>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</si>
  <si>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</si>
  <si>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</si>
  <si>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</si>
  <si>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</si>
  <si>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</si>
  <si>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</si>
  <si>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</si>
  <si>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</si>
  <si>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</si>
  <si>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</si>
  <si>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</si>
  <si>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</si>
  <si>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</si>
  <si>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</si>
  <si>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</si>
  <si>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</si>
  <si>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</si>
  <si>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</si>
  <si>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</si>
  <si>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</si>
  <si>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</si>
  <si>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</si>
  <si>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</si>
  <si>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</si>
  <si>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</si>
  <si>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</si>
  <si>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</si>
  <si>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</si>
  <si>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</si>
  <si>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</si>
  <si>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</si>
  <si>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</si>
  <si>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</si>
  <si>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</si>
  <si>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</si>
  <si>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</si>
  <si>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</si>
  <si>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</si>
  <si>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</si>
  <si>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</si>
  <si>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</si>
  <si>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</si>
  <si>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</si>
  <si>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</si>
  <si>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</si>
  <si>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</si>
  <si>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</si>
  <si>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</si>
  <si>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</si>
  <si>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</si>
  <si>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</si>
  <si>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</si>
  <si>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</si>
  <si>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</si>
  <si>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</si>
  <si>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</si>
  <si>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</si>
  <si>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</si>
  <si>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</si>
  <si>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</si>
  <si>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</si>
  <si>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</si>
  <si>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</si>
  <si>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</si>
  <si>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</si>
  <si>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</si>
  <si>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</si>
  <si>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</si>
  <si>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</si>
  <si>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</si>
  <si>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</si>
  <si>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</si>
  <si>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</si>
  <si>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</si>
  <si>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</si>
  <si>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</si>
  <si>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</si>
  <si>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</si>
  <si>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</si>
  <si>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</si>
  <si>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</si>
  <si>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</si>
  <si>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</si>
  <si>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</si>
  <si>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</si>
  <si>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</si>
  <si>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</si>
  <si>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</si>
  <si>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</si>
  <si>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</si>
  <si>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</si>
  <si>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</si>
  <si>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</si>
  <si>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</si>
  <si>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</si>
  <si>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</si>
  <si>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</si>
  <si>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</si>
  <si>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</si>
  <si>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</si>
  <si>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</si>
  <si>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</si>
  <si>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</si>
  <si>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</si>
  <si>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</si>
  <si>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</si>
  <si>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</si>
  <si>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</si>
  <si>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</si>
  <si>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</si>
  <si>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</si>
  <si>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</si>
  <si>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</si>
  <si>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</si>
  <si>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</si>
  <si>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</si>
  <si>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</si>
  <si>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</si>
  <si>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</si>
  <si>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</si>
  <si>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</si>
  <si>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</si>
  <si>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</si>
  <si>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</si>
  <si>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</si>
  <si>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</si>
  <si>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</si>
  <si>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</si>
  <si>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</si>
  <si>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</si>
  <si>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</si>
  <si>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</si>
  <si>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</si>
  <si>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</si>
  <si>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</si>
  <si>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</si>
  <si>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</si>
  <si>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</si>
  <si>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</si>
  <si>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</si>
  <si>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</si>
  <si>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</si>
  <si>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</si>
  <si>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</si>
  <si>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</si>
  <si>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</si>
  <si>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</si>
  <si>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</si>
  <si>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</si>
  <si>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</si>
  <si>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</si>
  <si>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</si>
  <si>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</si>
  <si>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</si>
  <si>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</si>
  <si>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</si>
  <si>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</si>
  <si>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</si>
  <si>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</si>
  <si>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</si>
  <si>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</si>
  <si>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</si>
  <si>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</si>
  <si>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</si>
  <si>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</si>
  <si>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</si>
  <si>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</si>
  <si>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</si>
  <si>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</si>
  <si>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</si>
  <si>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</si>
  <si>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</si>
  <si>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</si>
  <si>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</si>
  <si>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</si>
  <si>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</si>
  <si>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</si>
  <si>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</si>
  <si>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</si>
  <si>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</si>
  <si>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</si>
  <si>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</si>
  <si>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</si>
  <si>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</si>
  <si>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</si>
  <si>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</si>
  <si>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</si>
  <si>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</si>
  <si>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</si>
  <si>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</si>
  <si>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</si>
  <si>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</si>
  <si>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</si>
  <si>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</si>
  <si>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</si>
  <si>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</si>
  <si>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</si>
  <si>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</si>
  <si>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</si>
  <si>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</si>
  <si>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</si>
  <si>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</si>
  <si>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</si>
  <si>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</si>
  <si>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</si>
  <si>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</si>
  <si>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</si>
  <si>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</si>
  <si>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</si>
  <si>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</si>
  <si>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</si>
  <si>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</si>
  <si>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</si>
  <si>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</si>
  <si>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</si>
  <si>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</si>
  <si>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</si>
  <si>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</si>
  <si>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</si>
  <si>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</si>
  <si>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</si>
  <si>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</si>
  <si>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</si>
  <si>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</si>
  <si>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</si>
  <si>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</si>
  <si>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</si>
  <si>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</si>
  <si>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</si>
  <si>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</si>
  <si>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</si>
  <si>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</si>
  <si>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</si>
  <si>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</si>
  <si>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</si>
  <si>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</si>
  <si>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</si>
  <si>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</si>
  <si>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</si>
  <si>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</si>
  <si>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</si>
  <si>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</si>
  <si>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</si>
  <si>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</si>
  <si>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</si>
  <si>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</si>
  <si>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</si>
  <si>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</si>
  <si>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</si>
  <si>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</si>
  <si>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</si>
  <si>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</si>
  <si>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</si>
  <si>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</si>
  <si>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</si>
  <si>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</si>
  <si>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</si>
  <si>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</si>
  <si>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</si>
  <si>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</si>
  <si>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</si>
  <si>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</si>
  <si>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</si>
  <si>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</si>
  <si>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</si>
  <si>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</si>
  <si>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</si>
  <si>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</si>
  <si>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</si>
  <si>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</si>
  <si>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</si>
  <si>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</si>
  <si>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</si>
  <si>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</si>
  <si>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</si>
  <si>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</si>
  <si>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</si>
  <si>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</si>
  <si>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</si>
  <si>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</si>
  <si>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</si>
  <si>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</si>
  <si>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</si>
  <si>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</si>
  <si>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</si>
  <si>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</si>
  <si>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</si>
  <si>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</si>
  <si>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</si>
  <si>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</si>
  <si>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</si>
  <si>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</si>
  <si>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</si>
  <si>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</si>
  <si>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</si>
  <si>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</si>
  <si>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</si>
  <si>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</si>
  <si>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</si>
  <si>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</si>
  <si>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</si>
  <si>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</si>
  <si>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</si>
  <si>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</si>
  <si>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</si>
  <si>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</si>
  <si>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</si>
  <si>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</si>
  <si>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</si>
  <si>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</si>
  <si>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</si>
  <si>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</si>
  <si>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</si>
  <si>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</si>
  <si>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</si>
  <si>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</si>
  <si>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</si>
  <si>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</si>
  <si>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</si>
  <si>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</si>
  <si>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</si>
  <si>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</si>
  <si>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</si>
  <si>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</si>
  <si>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</si>
  <si>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</si>
  <si>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</si>
  <si>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</si>
  <si>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</si>
  <si>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</si>
  <si>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</si>
  <si>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</si>
  <si>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</si>
  <si>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</si>
  <si>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</si>
  <si>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</si>
  <si>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</si>
  <si>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</si>
  <si>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</si>
  <si>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</si>
  <si>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</si>
  <si>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</si>
  <si>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</si>
  <si>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</si>
  <si>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</si>
  <si>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</si>
  <si>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</si>
  <si>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</si>
  <si>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</si>
  <si>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</si>
  <si>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</si>
  <si>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</si>
  <si>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</si>
  <si>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</si>
  <si>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</si>
  <si>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</si>
  <si>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</si>
  <si>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</si>
  <si>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</si>
  <si>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</si>
  <si>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</si>
  <si>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</si>
  <si>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</si>
  <si>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</si>
  <si>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</si>
  <si>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</si>
  <si>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</si>
  <si>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</si>
  <si>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</si>
  <si>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</si>
  <si>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</si>
  <si>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</si>
  <si>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</si>
  <si>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</si>
  <si>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</si>
  <si>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</si>
  <si>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</si>
  <si>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</si>
  <si>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</si>
  <si>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</si>
  <si>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</si>
  <si>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</si>
  <si>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</si>
  <si>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</si>
  <si>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</si>
  <si>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</si>
  <si>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</si>
  <si>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</si>
  <si>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</si>
  <si>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</si>
  <si>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</si>
  <si>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</si>
  <si>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</si>
  <si>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</si>
  <si>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</si>
  <si>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</si>
  <si>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</si>
  <si>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</si>
  <si>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</si>
  <si>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</si>
  <si>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</si>
  <si>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</si>
  <si>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</si>
  <si>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</si>
  <si>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</si>
  <si>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</si>
  <si>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</si>
  <si>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</si>
  <si>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</si>
  <si>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</si>
  <si>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</si>
  <si>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</si>
  <si>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</si>
  <si>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</si>
  <si>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</si>
  <si>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</si>
  <si>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</si>
  <si>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</si>
  <si>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</si>
  <si>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</si>
  <si>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</si>
  <si>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</si>
  <si>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</si>
  <si>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</si>
  <si>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</si>
  <si>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</si>
  <si>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</si>
  <si>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</si>
  <si>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</si>
  <si>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</si>
  <si>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</si>
  <si>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</si>
  <si>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</si>
  <si>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</si>
  <si>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</si>
  <si>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</si>
  <si>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</si>
  <si>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</si>
  <si>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</si>
  <si>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</si>
  <si>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</si>
  <si>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</si>
  <si>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</si>
  <si>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</si>
  <si>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</si>
  <si>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</si>
  <si>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</si>
  <si>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</si>
  <si>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</si>
  <si>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</si>
  <si>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</si>
  <si>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</si>
  <si>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</si>
  <si>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</si>
  <si>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</si>
  <si>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</si>
  <si>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</si>
  <si>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</si>
  <si>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</si>
  <si>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</si>
  <si>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</si>
  <si>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</si>
  <si>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</si>
  <si>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</si>
  <si>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</si>
  <si>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</si>
  <si>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</si>
  <si>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</si>
  <si>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</si>
  <si>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</si>
  <si>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</si>
  <si>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</si>
  <si>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</si>
  <si>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</si>
  <si>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</si>
  <si>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</si>
  <si>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</si>
  <si>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</si>
  <si>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</si>
  <si>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</si>
  <si>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</si>
  <si>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</si>
  <si>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</si>
  <si>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</si>
  <si>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</si>
  <si>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</si>
  <si>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</si>
  <si>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</si>
  <si>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</si>
  <si>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</si>
  <si>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</si>
  <si>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</si>
  <si>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</si>
  <si>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</si>
  <si>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</si>
  <si>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</si>
  <si>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</si>
  <si>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</si>
  <si>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</si>
  <si>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</si>
  <si>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</si>
  <si>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</si>
  <si>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</si>
  <si>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</si>
  <si>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</si>
  <si>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</si>
  <si>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</si>
  <si>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</si>
  <si>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</si>
  <si>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</si>
  <si>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</si>
  <si>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</si>
  <si>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</si>
  <si>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</si>
  <si>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</si>
  <si>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</si>
  <si>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</si>
  <si>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</si>
  <si>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</si>
  <si>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</si>
  <si>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</si>
  <si>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</si>
  <si>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</si>
  <si>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</si>
  <si>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</si>
  <si>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</si>
  <si>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</si>
  <si>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</si>
  <si>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</si>
  <si>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</si>
  <si>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</si>
  <si>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</si>
  <si>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</si>
  <si>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</si>
  <si>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</si>
  <si>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</si>
  <si>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</si>
  <si>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</si>
  <si>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</si>
  <si>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</si>
  <si>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</si>
  <si>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</si>
  <si>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</si>
  <si>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</si>
  <si>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</si>
  <si>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</si>
  <si>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</si>
  <si>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</si>
  <si>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</si>
  <si>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</si>
  <si>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</si>
  <si>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</si>
  <si>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</si>
  <si>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</si>
  <si>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</si>
  <si>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</si>
  <si>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</si>
  <si>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</si>
  <si>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</si>
  <si>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</si>
  <si>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</si>
  <si>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</si>
  <si>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</si>
  <si>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</si>
  <si>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</si>
  <si>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</si>
  <si>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</si>
  <si>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</si>
  <si>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</si>
  <si>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</si>
  <si>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</si>
  <si>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</si>
  <si>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</si>
  <si>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</si>
  <si>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</si>
  <si>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</si>
  <si>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</si>
  <si>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</si>
  <si>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</si>
  <si>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</si>
  <si>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</si>
  <si>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</si>
  <si>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</si>
  <si>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</si>
  <si>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</si>
  <si>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</si>
  <si>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</si>
  <si>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</si>
  <si>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</si>
  <si>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</si>
  <si>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</si>
  <si>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</si>
  <si>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</si>
  <si>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</si>
  <si>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</si>
  <si>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</si>
  <si>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</si>
  <si>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</si>
  <si>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</si>
  <si>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</si>
  <si>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</si>
  <si>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</si>
  <si>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</si>
  <si>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</si>
  <si>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</si>
  <si>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</si>
  <si>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</si>
  <si>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</si>
  <si>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</si>
  <si>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</si>
  <si>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</si>
  <si>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</si>
  <si>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</si>
  <si>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</si>
  <si>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</si>
  <si>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</si>
  <si>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</si>
  <si>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</si>
  <si>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</si>
  <si>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</si>
  <si>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</si>
  <si>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</si>
  <si>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</si>
  <si>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</si>
  <si>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</si>
  <si>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</si>
  <si>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</si>
  <si>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</si>
  <si>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</si>
  <si>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</si>
  <si>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</si>
  <si>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</si>
  <si>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</si>
  <si>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</si>
  <si>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</si>
  <si>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</si>
  <si>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</si>
  <si>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</si>
  <si>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</si>
  <si>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</si>
  <si>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</si>
  <si>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</si>
  <si>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</si>
  <si>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</si>
  <si>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</si>
  <si>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</si>
  <si>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</si>
  <si>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</si>
  <si>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</si>
  <si>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</si>
  <si>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</si>
  <si>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</si>
  <si>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</si>
  <si>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</si>
  <si>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</si>
  <si>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</si>
  <si>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</si>
  <si>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</si>
  <si>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</si>
  <si>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</si>
  <si>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</si>
  <si>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</si>
  <si>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</si>
  <si>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</si>
  <si>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</si>
  <si>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</si>
  <si>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</si>
  <si>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</si>
  <si>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</si>
  <si>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</si>
  <si>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</si>
  <si>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</si>
  <si>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</si>
  <si>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</si>
  <si>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</si>
  <si>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</si>
  <si>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</si>
  <si>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</si>
  <si>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</si>
  <si>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</si>
  <si>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</si>
  <si>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</si>
  <si>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</si>
  <si>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</si>
  <si>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</si>
  <si>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</si>
  <si>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</si>
  <si>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</si>
  <si>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</si>
  <si>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</si>
  <si>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</si>
  <si>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</si>
  <si>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</si>
  <si>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</si>
  <si>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</si>
  <si>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</si>
  <si>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</si>
  <si>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</si>
  <si>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</si>
  <si>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</si>
  <si>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</si>
  <si>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</si>
  <si>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</si>
  <si>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</si>
  <si>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</si>
  <si>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</si>
  <si>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</si>
  <si>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</si>
  <si>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</si>
  <si>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</si>
  <si>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</si>
  <si>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</si>
  <si>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</si>
  <si>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</si>
  <si>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</si>
  <si>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</si>
  <si>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</si>
  <si>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</si>
  <si>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</si>
  <si>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</si>
  <si>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</si>
  <si>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</si>
  <si>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</si>
  <si>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</si>
  <si>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</si>
  <si>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</si>
  <si>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</si>
  <si>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</si>
  <si>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</si>
  <si>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</si>
  <si>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</si>
  <si>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</si>
  <si>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</si>
  <si>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</si>
  <si>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</si>
  <si>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</si>
  <si>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</si>
  <si>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</si>
  <si>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</si>
  <si>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</si>
  <si>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</si>
  <si>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</si>
  <si>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</si>
  <si>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</si>
  <si>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</si>
  <si>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</si>
  <si>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</si>
  <si>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</si>
  <si>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</si>
  <si>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</si>
  <si>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</si>
  <si>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</si>
  <si>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</si>
  <si>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</si>
  <si>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</si>
  <si>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</si>
  <si>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</si>
  <si>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</si>
  <si>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</si>
  <si>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</si>
  <si>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</si>
  <si>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</si>
  <si>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</si>
  <si>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</si>
  <si>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</si>
  <si>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</si>
  <si>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</si>
  <si>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</si>
  <si>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</si>
  <si>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</si>
  <si>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</si>
  <si>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</si>
  <si>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</si>
  <si>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</si>
  <si>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</si>
  <si>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</si>
  <si>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</si>
  <si>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</si>
  <si>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</si>
  <si>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</si>
  <si>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</si>
  <si>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</si>
  <si>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</si>
  <si>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</si>
  <si>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</si>
  <si>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</si>
  <si>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</si>
  <si>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</si>
  <si>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</si>
  <si>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</si>
  <si>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</si>
  <si>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</si>
  <si>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</si>
  <si>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</si>
  <si>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</si>
  <si>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</si>
  <si>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</si>
  <si>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</si>
  <si>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</si>
  <si>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</si>
  <si>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</si>
  <si>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</si>
  <si>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</si>
  <si>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</si>
  <si>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</si>
  <si>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</si>
  <si>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</si>
  <si>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</si>
  <si>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</si>
  <si>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</si>
  <si>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</si>
  <si>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</si>
  <si>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</si>
  <si>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</si>
  <si>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</si>
  <si>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</si>
  <si>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</si>
  <si>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</si>
  <si>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</si>
  <si>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</si>
  <si>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</si>
  <si>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</si>
  <si>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</si>
  <si>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</si>
  <si>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</si>
  <si>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</si>
  <si>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</si>
  <si>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</si>
  <si>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</si>
  <si>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</si>
  <si>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</si>
  <si>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</si>
  <si>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</si>
  <si>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</si>
  <si>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</si>
  <si>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</si>
  <si>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</si>
  <si>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</si>
  <si>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</si>
  <si>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</si>
  <si>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</si>
  <si>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</si>
  <si>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</si>
  <si>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</si>
  <si>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</si>
  <si>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</si>
  <si>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</si>
  <si>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</si>
  <si>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</si>
  <si>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</si>
  <si>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</si>
  <si>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</si>
  <si>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</si>
  <si>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</si>
  <si>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</si>
  <si>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</si>
  <si>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</si>
  <si>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</si>
  <si>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</si>
  <si>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</si>
  <si>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</si>
  <si>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</si>
  <si>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</si>
  <si>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</si>
  <si>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</si>
  <si>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</si>
  <si>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</si>
  <si>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</si>
  <si>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</si>
  <si>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</si>
  <si>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</si>
  <si>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</si>
  <si>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</si>
  <si>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</si>
  <si>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</si>
  <si>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</si>
  <si>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</si>
  <si>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</si>
  <si>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</si>
  <si>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</si>
  <si>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</si>
  <si>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</si>
  <si>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</si>
  <si>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</si>
  <si>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</si>
  <si>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</si>
  <si>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</si>
  <si>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</si>
  <si>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</si>
  <si>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</si>
  <si>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</si>
  <si>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</si>
  <si>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</si>
  <si>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</si>
  <si>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</si>
  <si>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</si>
  <si>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</si>
  <si>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</si>
  <si>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</si>
  <si>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</si>
  <si>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</si>
  <si>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</si>
  <si>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</si>
  <si>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</si>
  <si>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</si>
  <si>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</si>
  <si>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</si>
  <si>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</si>
  <si>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</si>
  <si>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</si>
  <si>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</si>
  <si>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</si>
  <si>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</si>
  <si>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</si>
  <si>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</si>
  <si>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</si>
  <si>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</si>
  <si>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</si>
  <si>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</si>
  <si>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</si>
  <si>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</si>
  <si>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</si>
  <si>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</si>
  <si>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</si>
  <si>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</si>
  <si>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</si>
  <si>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</si>
  <si>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</si>
  <si>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</si>
  <si>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</si>
  <si>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</si>
  <si>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</si>
  <si>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</si>
  <si>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</si>
  <si>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</si>
  <si>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</si>
  <si>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</si>
  <si>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</si>
  <si>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</si>
  <si>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</si>
  <si>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</si>
  <si>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</si>
  <si>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</si>
  <si>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</si>
  <si>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</si>
  <si>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</si>
  <si>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</si>
  <si>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</si>
  <si>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</si>
  <si>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</si>
  <si>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</si>
  <si>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</si>
  <si>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</si>
  <si>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</si>
  <si>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</si>
  <si>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</si>
  <si>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</si>
  <si>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</si>
  <si>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</si>
  <si>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</si>
  <si>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</si>
  <si>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</si>
  <si>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</si>
  <si>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</si>
  <si>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</si>
  <si>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</si>
  <si>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</si>
  <si>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</si>
  <si>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</si>
  <si>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</si>
  <si>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</si>
  <si>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</si>
  <si>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</si>
  <si>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</si>
  <si>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</si>
  <si>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</si>
  <si>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</si>
  <si>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</si>
  <si>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</si>
  <si>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</si>
  <si>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</si>
  <si>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</si>
  <si>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</si>
  <si>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</si>
  <si>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</si>
  <si>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</si>
  <si>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</si>
  <si>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</si>
  <si>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</si>
  <si>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</si>
  <si>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</si>
  <si>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</si>
  <si>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</si>
  <si>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</si>
  <si>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</si>
  <si>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</si>
  <si>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</si>
  <si>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</si>
  <si>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</si>
  <si>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</si>
  <si>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</si>
  <si>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</si>
  <si>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</si>
  <si>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</si>
  <si>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</si>
  <si>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</si>
  <si>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</si>
  <si>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</si>
  <si>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</si>
  <si>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</si>
  <si>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</si>
  <si>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</si>
  <si>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</si>
  <si>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</si>
  <si>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</si>
  <si>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</si>
  <si>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</si>
  <si>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</si>
  <si>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</si>
  <si>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</si>
  <si>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</si>
  <si>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</si>
  <si>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</si>
  <si>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</si>
  <si>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</si>
  <si>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</si>
  <si>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</si>
  <si>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</si>
  <si>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</si>
  <si>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</si>
  <si>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</si>
  <si>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</si>
  <si>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</si>
  <si>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</si>
  <si>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</si>
  <si>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</si>
  <si>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</si>
  <si>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</si>
  <si>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</si>
  <si>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</si>
  <si>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</si>
  <si>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</si>
  <si>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</si>
  <si>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</si>
  <si>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</si>
  <si>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</si>
  <si>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</si>
  <si>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</si>
  <si>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</si>
  <si>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</si>
  <si>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</si>
  <si>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</si>
  <si>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</si>
  <si>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</si>
  <si>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</si>
  <si>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</si>
  <si>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</si>
  <si>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</si>
  <si>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</si>
  <si>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</si>
  <si>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</si>
  <si>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</si>
  <si>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</si>
  <si>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</si>
  <si>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</si>
  <si>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</si>
  <si>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</si>
  <si>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</si>
  <si>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</si>
  <si>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</si>
  <si>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</si>
  <si>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</si>
  <si>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</si>
  <si>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</si>
  <si>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</si>
  <si>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</si>
  <si>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</si>
  <si>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</si>
  <si>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</si>
  <si>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</si>
  <si>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</si>
  <si>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</si>
  <si>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</si>
  <si>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</si>
  <si>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</si>
  <si>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</si>
  <si>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</si>
  <si>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</si>
  <si>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</si>
  <si>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</si>
  <si>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</si>
  <si>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</si>
  <si>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</si>
  <si>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</si>
  <si>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</si>
  <si>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</si>
  <si>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</si>
  <si>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</si>
  <si>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</si>
  <si>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</si>
  <si>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</si>
  <si>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</si>
  <si>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</si>
  <si>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</si>
  <si>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</si>
  <si>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</si>
  <si>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</si>
  <si>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</si>
  <si>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</si>
  <si>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</si>
  <si>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</si>
  <si>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</si>
  <si>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</si>
  <si>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</si>
  <si>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</si>
  <si>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</si>
  <si>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</si>
  <si>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</si>
  <si>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</si>
  <si>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</si>
  <si>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</si>
  <si>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</si>
  <si>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</si>
  <si>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</si>
  <si>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</si>
  <si>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</si>
  <si>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</si>
  <si>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</si>
  <si>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</si>
  <si>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</si>
  <si>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</si>
  <si>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</si>
  <si>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</si>
  <si>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</si>
  <si>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</si>
  <si>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</si>
  <si>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</si>
  <si>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</si>
  <si>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</si>
  <si>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</si>
  <si>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</si>
  <si>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</si>
  <si>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</si>
  <si>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</si>
  <si>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</si>
  <si>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</si>
  <si>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</si>
  <si>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</si>
  <si>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</si>
  <si>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</si>
  <si>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</si>
  <si>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</si>
  <si>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</si>
  <si>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</si>
  <si>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</si>
  <si>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</si>
  <si>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</si>
  <si>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</si>
  <si>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</si>
  <si>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</si>
  <si>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</si>
  <si>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</si>
  <si>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</si>
  <si>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</si>
  <si>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</si>
  <si>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</si>
  <si>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</si>
  <si>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</si>
  <si>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</si>
  <si>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</si>
  <si>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</si>
  <si>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</si>
  <si>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</si>
  <si>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</si>
  <si>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</si>
  <si>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</si>
  <si>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</si>
  <si>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</si>
  <si>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</si>
  <si>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</si>
  <si>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</si>
  <si>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</si>
  <si>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</si>
  <si>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</si>
  <si>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</si>
  <si>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</si>
  <si>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</si>
  <si>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</si>
  <si>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</si>
  <si>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</si>
  <si>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</si>
  <si>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</si>
  <si>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</si>
  <si>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</si>
  <si>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</si>
  <si>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</si>
  <si>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</si>
  <si>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</si>
  <si>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</si>
  <si>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</si>
  <si>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</si>
  <si>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</si>
  <si>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</si>
  <si>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</si>
  <si>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</si>
  <si>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</si>
  <si>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</si>
  <si>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</si>
  <si>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</si>
  <si>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</si>
  <si>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</si>
  <si>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</si>
  <si>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</si>
  <si>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</si>
  <si>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</si>
  <si>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</si>
  <si>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</si>
  <si>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</si>
  <si>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</si>
  <si>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</si>
  <si>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</si>
  <si>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</si>
  <si>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</si>
  <si>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</si>
  <si>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</si>
  <si>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</si>
  <si>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</si>
  <si>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</si>
  <si>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</si>
  <si>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</si>
  <si>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</si>
  <si>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</si>
  <si>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</si>
  <si>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</si>
  <si>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</si>
  <si>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</si>
  <si>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</si>
  <si>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</si>
  <si>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</si>
  <si>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</si>
  <si>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</si>
  <si>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</si>
  <si>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</si>
  <si>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</si>
  <si>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</si>
  <si>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</si>
  <si>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</si>
  <si>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</si>
  <si>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</si>
  <si>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</si>
  <si>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</si>
  <si>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</si>
  <si>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</si>
  <si>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</si>
  <si>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</si>
  <si>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</si>
  <si>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</si>
  <si>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</si>
  <si>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</si>
  <si>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</si>
  <si>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</si>
  <si>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</si>
  <si>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</si>
  <si>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</si>
  <si>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</si>
  <si>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</si>
  <si>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</si>
  <si>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</si>
  <si>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</si>
  <si>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</si>
  <si>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</si>
  <si>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</si>
  <si>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</si>
  <si>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</si>
  <si>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</si>
  <si>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</si>
  <si>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</si>
  <si>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</si>
  <si>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</si>
  <si>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</si>
  <si>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</si>
  <si>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</si>
  <si>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</si>
  <si>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</si>
  <si>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</si>
  <si>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</si>
  <si>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</si>
  <si>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</si>
  <si>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</si>
  <si>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</si>
  <si>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</si>
  <si>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</si>
  <si>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</si>
  <si>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</si>
  <si>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</si>
  <si>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</si>
  <si>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</si>
  <si>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</si>
  <si>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</si>
  <si>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</si>
  <si>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</si>
  <si>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</si>
  <si>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</si>
  <si>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</si>
  <si>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</si>
  <si>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</si>
  <si>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</si>
  <si>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</si>
  <si>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</si>
  <si>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</si>
  <si>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</si>
  <si>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</si>
  <si>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</si>
  <si>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</si>
  <si>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</si>
  <si>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</si>
  <si>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</si>
  <si>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</si>
  <si>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</si>
  <si>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</si>
  <si>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</si>
  <si>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</si>
  <si>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</si>
  <si>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</si>
  <si>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</si>
  <si>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</si>
  <si>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</si>
  <si>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</si>
  <si>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</si>
  <si>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</si>
  <si>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</si>
  <si>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</si>
  <si>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</si>
  <si>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</si>
  <si>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</si>
  <si>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</si>
  <si>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</si>
  <si>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</si>
  <si>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</si>
  <si>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</si>
  <si>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</si>
  <si>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</si>
  <si>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</si>
  <si>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</si>
  <si>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</si>
  <si>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</si>
  <si>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</si>
  <si>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</si>
  <si>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</si>
  <si>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</si>
  <si>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</si>
  <si>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</si>
  <si>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</si>
  <si>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</si>
  <si>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</si>
  <si>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</si>
  <si>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</si>
  <si>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</si>
  <si>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</si>
  <si>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</si>
  <si>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</si>
  <si>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</si>
  <si>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</si>
  <si>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</si>
  <si>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</si>
  <si>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</si>
  <si>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</si>
  <si>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</si>
  <si>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</si>
  <si>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</si>
  <si>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</si>
  <si>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</si>
  <si>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</si>
  <si>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</si>
  <si>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</si>
  <si>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</si>
  <si>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</si>
  <si>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</si>
  <si>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</si>
  <si>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</si>
  <si>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</si>
  <si>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</si>
  <si>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</si>
  <si>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</si>
  <si>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</si>
  <si>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</si>
  <si>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</si>
  <si>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</si>
  <si>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</si>
  <si>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</si>
  <si>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</si>
  <si>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</si>
  <si>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</si>
  <si>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</si>
  <si>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</si>
  <si>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</si>
  <si>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</si>
  <si>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</si>
  <si>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</si>
  <si>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</si>
  <si>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</si>
  <si>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</si>
  <si>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</si>
  <si>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</si>
  <si>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</si>
  <si>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</si>
  <si>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</si>
  <si>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</si>
  <si>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</si>
  <si>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</si>
  <si>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</si>
  <si>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</si>
  <si>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</si>
  <si>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</si>
  <si>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</si>
  <si>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</si>
  <si>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</si>
  <si>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</si>
  <si>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</si>
  <si>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</si>
  <si>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</si>
  <si>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</si>
  <si>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</si>
  <si>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</si>
  <si>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</si>
  <si>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</si>
  <si>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</si>
  <si>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</si>
  <si>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</si>
  <si>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</si>
  <si>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</si>
  <si>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</si>
  <si>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</si>
  <si>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</si>
  <si>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</si>
  <si>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</si>
  <si>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</si>
  <si>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</si>
  <si>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</si>
  <si>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</si>
  <si>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</si>
  <si>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</si>
  <si>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</si>
  <si>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</si>
  <si>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</si>
  <si>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</si>
  <si>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</si>
  <si>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</si>
  <si>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</si>
  <si>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</si>
  <si>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</si>
  <si>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</si>
  <si>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</si>
  <si>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</si>
  <si>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</si>
  <si>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</si>
  <si>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</si>
  <si>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</si>
  <si>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</si>
  <si>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</si>
  <si>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</si>
  <si>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</si>
  <si>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</si>
  <si>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</si>
  <si>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</si>
  <si>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</si>
  <si>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</si>
  <si>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</si>
  <si>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</si>
  <si>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</si>
  <si>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</si>
  <si>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</si>
  <si>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</si>
  <si>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</si>
  <si>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</si>
  <si>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</si>
  <si>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</si>
  <si>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</si>
  <si>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</si>
  <si>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</si>
  <si>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</si>
  <si>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</si>
  <si>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</si>
  <si>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</si>
  <si>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</si>
  <si>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</si>
  <si>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</si>
  <si>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</si>
  <si>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</si>
  <si>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</si>
  <si>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</si>
  <si>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</si>
  <si>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</si>
  <si>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</si>
  <si>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</si>
  <si>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</si>
  <si>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</si>
  <si>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</si>
  <si>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</si>
  <si>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</si>
  <si>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</si>
  <si>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</si>
  <si>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</si>
  <si>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</si>
  <si>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</si>
  <si>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</si>
  <si>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</si>
  <si>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</si>
  <si>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</si>
  <si>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</si>
  <si>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</si>
  <si>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</si>
  <si>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</si>
  <si>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</si>
  <si>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</si>
  <si>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</si>
  <si>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</si>
  <si>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</si>
  <si>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</si>
  <si>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</si>
  <si>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</si>
  <si>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</si>
  <si>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</si>
  <si>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</si>
  <si>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</si>
  <si>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</si>
  <si>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</si>
  <si>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</si>
  <si>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</si>
  <si>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</si>
  <si>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</si>
  <si>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</si>
  <si>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</si>
  <si>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</si>
  <si>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</si>
  <si>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</si>
  <si>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</si>
  <si>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</si>
  <si>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</si>
  <si>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</si>
  <si>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</si>
  <si>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</si>
  <si>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</si>
  <si>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</si>
  <si>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</si>
  <si>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</si>
  <si>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</si>
  <si>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</si>
  <si>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</si>
  <si>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</si>
  <si>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</si>
  <si>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</si>
  <si>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</si>
  <si>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</si>
  <si>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</si>
  <si>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</si>
  <si>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</si>
  <si>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</si>
  <si>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</si>
  <si>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</si>
  <si>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</si>
  <si>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</si>
  <si>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</si>
  <si>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</si>
  <si>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</si>
  <si>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</si>
  <si>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</si>
  <si>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</si>
  <si>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</si>
  <si>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</si>
  <si>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</si>
  <si>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</si>
  <si>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</si>
  <si>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</si>
  <si>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</si>
  <si>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</si>
  <si>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</si>
  <si>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</si>
  <si>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</si>
  <si>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</si>
  <si>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</si>
  <si>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</si>
  <si>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</si>
  <si>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</si>
  <si>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</si>
  <si>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</si>
  <si>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</si>
  <si>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</si>
  <si>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</si>
  <si>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</si>
  <si>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</si>
  <si>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</si>
  <si>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</si>
  <si>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</si>
  <si>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</si>
  <si>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</si>
  <si>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</si>
  <si>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</si>
  <si>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</si>
  <si>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</si>
  <si>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</si>
  <si>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</si>
  <si>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</si>
  <si>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</si>
  <si>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</si>
  <si>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</si>
  <si>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</si>
  <si>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</si>
  <si>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</si>
  <si>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</si>
  <si>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</si>
  <si>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</si>
  <si>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</si>
  <si>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</si>
  <si>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</si>
  <si>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</si>
  <si>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</si>
  <si>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</si>
  <si>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</si>
  <si>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</si>
  <si>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</si>
  <si>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</si>
  <si>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</si>
  <si>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</si>
  <si>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</si>
  <si>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</si>
  <si>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</si>
  <si>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</si>
  <si>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</si>
  <si>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</si>
  <si>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</si>
  <si>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</si>
  <si>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</si>
  <si>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</si>
  <si>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</si>
  <si>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</si>
  <si>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</si>
  <si>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</si>
  <si>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</si>
  <si>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</si>
  <si>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</si>
  <si>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</si>
  <si>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</si>
  <si>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</si>
  <si>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</si>
  <si>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</si>
  <si>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</si>
  <si>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</si>
  <si>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</si>
  <si>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</si>
  <si>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</si>
  <si>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</si>
  <si>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</si>
  <si>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</si>
  <si>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</si>
  <si>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</si>
  <si>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</si>
  <si>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</si>
  <si>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</si>
  <si>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</si>
  <si>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</si>
  <si>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</si>
  <si>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</si>
  <si>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</si>
  <si>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</si>
  <si>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</si>
  <si>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</si>
  <si>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</si>
  <si>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</si>
  <si>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</si>
  <si>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</si>
  <si>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</si>
  <si>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</si>
  <si>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</si>
  <si>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</si>
  <si>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</si>
  <si>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</si>
  <si>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</si>
  <si>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</si>
  <si>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</si>
  <si>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</si>
  <si>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</si>
  <si>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</si>
  <si>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</si>
  <si>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</si>
  <si>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</si>
  <si>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</si>
  <si>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</si>
  <si>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</si>
  <si>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</si>
  <si>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</si>
  <si>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</si>
  <si>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</si>
  <si>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</si>
  <si>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</si>
  <si>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</si>
  <si>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</si>
  <si>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</si>
  <si>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</si>
  <si>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</si>
  <si>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</si>
  <si>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</si>
  <si>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</si>
  <si>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</si>
  <si>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</si>
  <si>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</si>
  <si>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</si>
  <si>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</si>
  <si>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</si>
  <si>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</si>
  <si>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</si>
  <si>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</si>
  <si>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</si>
  <si>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</si>
  <si>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</si>
  <si>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</si>
  <si>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</si>
  <si>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</si>
  <si>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</si>
  <si>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</si>
  <si>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</si>
  <si>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</si>
  <si>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</si>
  <si>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</si>
  <si>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</si>
  <si>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</si>
  <si>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</si>
  <si>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</si>
  <si>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</si>
  <si>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</si>
  <si>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</si>
  <si>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</si>
  <si>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</si>
  <si>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</si>
  <si>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</si>
  <si>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</si>
  <si>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</si>
  <si>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</si>
  <si>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</si>
  <si>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</si>
  <si>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</si>
  <si>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</si>
  <si>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</si>
  <si>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</si>
  <si>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</si>
  <si>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</si>
  <si>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</si>
  <si>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</si>
  <si>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</si>
  <si>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</si>
  <si>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</si>
  <si>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</si>
  <si>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</si>
  <si>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</si>
  <si>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</si>
  <si>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</si>
  <si>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</si>
  <si>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</si>
  <si>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</si>
  <si>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</si>
  <si>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</si>
  <si>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</si>
  <si>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</si>
  <si>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</si>
  <si>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</si>
  <si>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</si>
  <si>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</si>
  <si>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</si>
  <si>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</si>
  <si>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</si>
  <si>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</si>
  <si>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</si>
  <si>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</si>
  <si>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</si>
  <si>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</si>
  <si>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</si>
  <si>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</si>
  <si>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</si>
  <si>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</si>
  <si>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</si>
  <si>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</si>
  <si>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</si>
  <si>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</si>
  <si>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</si>
  <si>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</si>
  <si>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</si>
  <si>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</si>
  <si>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</si>
  <si>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</si>
  <si>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</si>
  <si>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</si>
  <si>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</si>
  <si>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</si>
  <si>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</si>
  <si>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</si>
  <si>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</si>
  <si>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</si>
  <si>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</si>
  <si>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</si>
  <si>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</si>
  <si>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</si>
  <si>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</si>
  <si>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</si>
  <si>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</si>
  <si>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</si>
  <si>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</si>
  <si>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</si>
  <si>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</si>
  <si>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</si>
  <si>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</si>
  <si>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</si>
  <si>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</si>
  <si>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</si>
  <si>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</si>
  <si>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</si>
  <si>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</si>
  <si>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</si>
  <si>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</si>
  <si>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</si>
  <si>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</si>
  <si>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</si>
  <si>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</si>
  <si>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</si>
  <si>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</si>
  <si>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</si>
  <si>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</si>
  <si>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</si>
  <si>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</si>
  <si>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</si>
  <si>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</si>
  <si>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</si>
  <si>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</si>
  <si>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</si>
  <si>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</si>
  <si>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</si>
  <si>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</si>
  <si>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</si>
  <si>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</si>
  <si>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</si>
  <si>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</si>
  <si>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</si>
  <si>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</si>
  <si>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</si>
  <si>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</si>
  <si>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</si>
  <si>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</si>
  <si>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</si>
  <si>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</si>
  <si>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</si>
  <si>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</si>
  <si>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</si>
  <si>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</si>
  <si>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</si>
  <si>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</si>
  <si>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</si>
  <si>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</si>
  <si>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</si>
  <si>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</si>
  <si>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</si>
  <si>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</si>
  <si>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</si>
  <si>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</si>
  <si>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</si>
  <si>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</si>
  <si>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</si>
  <si>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</si>
  <si>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</si>
  <si>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</si>
  <si>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</si>
  <si>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</si>
  <si>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</si>
  <si>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</si>
  <si>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</si>
  <si>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</si>
  <si>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</si>
  <si>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</si>
  <si>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</si>
  <si>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</si>
  <si>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</si>
  <si>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</si>
  <si>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</si>
  <si>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</si>
  <si>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</si>
  <si>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</si>
  <si>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</si>
  <si>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</si>
  <si>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</si>
  <si>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</si>
  <si>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</si>
  <si>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</si>
  <si>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</si>
  <si>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</si>
  <si>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</si>
  <si>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</si>
  <si>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</si>
  <si>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</si>
  <si>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</si>
  <si>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</si>
  <si>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</si>
  <si>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</si>
  <si>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</si>
  <si>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</si>
  <si>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</si>
  <si>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</si>
  <si>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</si>
  <si>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</si>
  <si>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</si>
  <si>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</si>
  <si>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</si>
  <si>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</si>
  <si>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</si>
  <si>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</si>
  <si>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</si>
  <si>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</si>
  <si>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</si>
  <si>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</si>
  <si>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</si>
  <si>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</si>
  <si>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</si>
  <si>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</si>
  <si>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</si>
  <si>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</si>
  <si>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</si>
  <si>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</si>
  <si>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</si>
  <si>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</si>
  <si>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</si>
  <si>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</si>
  <si>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</si>
  <si>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</si>
  <si>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</si>
  <si>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</si>
  <si>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</si>
  <si>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</si>
  <si>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</si>
  <si>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</si>
  <si>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</si>
  <si>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</si>
  <si>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</si>
  <si>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</si>
  <si>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</si>
  <si>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</si>
  <si>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</si>
  <si>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</si>
  <si>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</si>
  <si>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</si>
  <si>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</si>
  <si>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</si>
  <si>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</si>
  <si>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</si>
  <si>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</si>
  <si>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</si>
  <si>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</si>
  <si>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</si>
  <si>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</si>
  <si>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</si>
  <si>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</si>
  <si>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</si>
  <si>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</si>
  <si>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</si>
  <si>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</si>
  <si>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</si>
  <si>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</si>
  <si>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</si>
  <si>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</si>
  <si>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</si>
  <si>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</si>
  <si>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</si>
  <si>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</si>
  <si>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</si>
  <si>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</si>
  <si>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</si>
  <si>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</si>
  <si>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</si>
  <si>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</si>
  <si>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</si>
  <si>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</si>
  <si>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</si>
  <si>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</si>
  <si>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</si>
  <si>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</si>
  <si>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</si>
  <si>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</si>
  <si>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</si>
  <si>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</si>
  <si>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</si>
  <si>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</si>
  <si>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</si>
  <si>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</si>
  <si>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</si>
  <si>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</si>
  <si>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</si>
  <si>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</si>
  <si>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</si>
  <si>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</si>
  <si>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</si>
  <si>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</si>
  <si>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</si>
  <si>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</si>
  <si>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</si>
  <si>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</si>
  <si>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</si>
  <si>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</si>
  <si>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</si>
  <si>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</si>
  <si>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</si>
  <si>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</si>
  <si>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</si>
  <si>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</si>
  <si>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</si>
  <si>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</si>
  <si>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</si>
  <si>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</si>
  <si>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</si>
  <si>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</si>
  <si>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</si>
  <si>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</si>
  <si>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</si>
  <si>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</si>
  <si>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</si>
  <si>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</si>
  <si>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</si>
  <si>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</si>
  <si>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</si>
  <si>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</si>
  <si>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</si>
  <si>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</si>
  <si>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</si>
  <si>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</si>
  <si>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</si>
  <si>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</si>
  <si>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</si>
  <si>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</si>
  <si>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</si>
  <si>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</si>
  <si>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</si>
  <si>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</si>
  <si>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</si>
  <si>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</si>
  <si>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</si>
  <si>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</si>
  <si>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</si>
  <si>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</si>
  <si>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</si>
  <si>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</si>
  <si>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</si>
  <si>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</si>
  <si>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</si>
  <si>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</si>
  <si>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</si>
  <si>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</si>
  <si>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</si>
  <si>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</si>
  <si>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</si>
  <si>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</si>
  <si>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</si>
  <si>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</si>
  <si>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</si>
  <si>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</si>
  <si>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</si>
  <si>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</si>
  <si>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</si>
  <si>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</si>
  <si>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</si>
  <si>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</si>
  <si>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</si>
  <si>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</si>
  <si>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</si>
  <si>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</si>
  <si>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</si>
  <si>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</si>
  <si>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</si>
  <si>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</si>
  <si>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</si>
  <si>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</si>
  <si>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</si>
  <si>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</si>
  <si>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</si>
  <si>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</si>
  <si>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</si>
  <si>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</si>
  <si>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</si>
  <si>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</si>
  <si>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</si>
  <si>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</si>
  <si>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</si>
  <si>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</si>
  <si>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</si>
  <si>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</si>
  <si>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</si>
  <si>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</si>
  <si>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</si>
  <si>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</si>
  <si>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</si>
  <si>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</si>
  <si>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</si>
  <si>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</si>
  <si>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</si>
  <si>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</si>
  <si>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</si>
  <si>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</si>
  <si>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</si>
  <si>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</si>
  <si>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</si>
  <si>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</si>
  <si>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</si>
  <si>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</si>
  <si>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</si>
  <si>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</si>
  <si>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</si>
  <si>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</si>
  <si>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</si>
  <si>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</si>
  <si>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</si>
  <si>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</si>
  <si>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</si>
  <si>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</si>
  <si>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</si>
  <si>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</si>
  <si>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</si>
  <si>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</si>
  <si>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</si>
  <si>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</si>
  <si>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</si>
  <si>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</si>
  <si>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</si>
  <si>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</si>
  <si>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</si>
  <si>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</si>
  <si>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</si>
  <si>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</si>
  <si>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</si>
  <si>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</si>
  <si>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</si>
  <si>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</si>
  <si>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</si>
  <si>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</si>
  <si>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</si>
  <si>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</si>
  <si>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</si>
  <si>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</si>
  <si>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</si>
  <si>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</si>
  <si>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</si>
  <si>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</si>
  <si>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</si>
  <si>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</si>
  <si>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</si>
  <si>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</si>
  <si>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</si>
  <si>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</si>
  <si>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</si>
  <si>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</si>
  <si>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</si>
  <si>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</si>
  <si>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</si>
  <si>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</si>
  <si>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</si>
  <si>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</si>
  <si>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</si>
  <si>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</si>
  <si>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</si>
  <si>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</si>
  <si>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</si>
  <si>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</si>
  <si>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</si>
  <si>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</si>
  <si>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</si>
  <si>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</si>
  <si>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</si>
  <si>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</si>
  <si>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</si>
  <si>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</si>
  <si>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</si>
  <si>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</si>
  <si>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</si>
  <si>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</si>
  <si>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</si>
  <si>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</si>
  <si>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</si>
  <si>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</si>
  <si>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</si>
  <si>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</si>
  <si>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</si>
  <si>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</si>
  <si>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</si>
  <si>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</si>
  <si>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</si>
  <si>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</si>
  <si>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</si>
  <si>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</si>
  <si>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</si>
  <si>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</si>
  <si>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</si>
  <si>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</si>
  <si>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</si>
  <si>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</si>
  <si>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</si>
  <si>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</si>
  <si>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</si>
  <si>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</si>
  <si>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</si>
  <si>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</si>
  <si>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</si>
  <si>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</si>
  <si>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</si>
  <si>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</si>
  <si>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</si>
  <si>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</si>
  <si>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</si>
  <si>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</si>
  <si>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</si>
  <si>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</si>
  <si>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</si>
  <si>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</si>
  <si>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</si>
  <si>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</si>
  <si>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</si>
  <si>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</si>
  <si>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</si>
  <si>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</si>
  <si>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</si>
  <si>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</si>
  <si>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</si>
  <si>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</si>
  <si>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</si>
  <si>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</si>
  <si>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</si>
  <si>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</si>
  <si>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</si>
  <si>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</si>
  <si>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</si>
  <si>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</si>
  <si>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</si>
  <si>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</si>
  <si>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</si>
  <si>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</si>
  <si>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</si>
  <si>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</si>
  <si>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</si>
  <si>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</si>
  <si>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</si>
  <si>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</si>
  <si>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</si>
  <si>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</si>
  <si>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</si>
  <si>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</si>
  <si>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</si>
  <si>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</si>
  <si>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</si>
  <si>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</si>
  <si>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</si>
  <si>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</si>
  <si>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</si>
  <si>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</si>
  <si>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</si>
  <si>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</si>
  <si>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</si>
  <si>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</si>
  <si>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</si>
  <si>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</si>
  <si>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</si>
  <si>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</si>
  <si>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</si>
  <si>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</si>
  <si>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</si>
  <si>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</si>
  <si>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</si>
  <si>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</si>
  <si>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</si>
  <si>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</si>
  <si>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</si>
  <si>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</si>
  <si>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</si>
  <si>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</si>
  <si>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</si>
  <si>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</si>
  <si>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</si>
  <si>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</si>
  <si>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</si>
  <si>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</si>
  <si>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</si>
  <si>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</si>
  <si>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</si>
  <si>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</si>
  <si>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</si>
  <si>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</si>
  <si>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</si>
  <si>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</si>
  <si>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</si>
  <si>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</si>
  <si>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</si>
  <si>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</si>
  <si>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</si>
  <si>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</si>
  <si>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</si>
  <si>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</si>
  <si>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</si>
  <si>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</si>
  <si>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</si>
  <si>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</si>
  <si>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</si>
  <si>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</si>
  <si>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</si>
  <si>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</si>
  <si>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</si>
  <si>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</si>
  <si>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</si>
  <si>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</si>
  <si>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</si>
  <si>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</si>
  <si>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</si>
  <si>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</si>
  <si>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</si>
  <si>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</si>
  <si>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</si>
  <si>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</si>
  <si>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</si>
  <si>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</si>
  <si>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</si>
  <si>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</si>
  <si>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</si>
  <si>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</si>
  <si>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</si>
  <si>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</si>
  <si>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</si>
  <si>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</si>
  <si>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</si>
  <si>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</si>
  <si>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</si>
  <si>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</si>
  <si>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</si>
  <si>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</si>
  <si>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</si>
  <si>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</si>
  <si>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</si>
  <si>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</si>
  <si>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</si>
  <si>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</si>
  <si>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</si>
  <si>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</si>
  <si>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</si>
  <si>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</si>
  <si>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</si>
  <si>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</si>
  <si>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</si>
  <si>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</si>
  <si>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</si>
  <si>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</si>
  <si>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</si>
  <si>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</si>
  <si>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</si>
  <si>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</si>
  <si>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</si>
  <si>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</si>
  <si>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</si>
  <si>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</si>
  <si>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</si>
  <si>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</si>
  <si>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</si>
  <si>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</si>
  <si>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</si>
  <si>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</si>
  <si>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</si>
  <si>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</si>
  <si>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</si>
  <si>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</si>
  <si>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</si>
  <si>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</si>
  <si>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</si>
  <si>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</si>
  <si>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</si>
  <si>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</si>
  <si>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</si>
  <si>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</si>
  <si>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</si>
  <si>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</si>
  <si>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</si>
  <si>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</si>
  <si>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</si>
  <si>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</si>
  <si>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</si>
  <si>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</si>
  <si>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</si>
  <si>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</si>
  <si>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</si>
  <si>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</si>
  <si>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</si>
  <si>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</si>
  <si>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</si>
  <si>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</si>
  <si>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</si>
  <si>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</si>
  <si>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</si>
  <si>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</si>
  <si>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</si>
  <si>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</si>
  <si>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</si>
  <si>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</si>
  <si>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</si>
  <si>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</si>
  <si>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</si>
  <si>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</si>
  <si>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</si>
  <si>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</si>
  <si>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</si>
  <si>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</si>
  <si>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</si>
  <si>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</si>
  <si>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</si>
  <si>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</si>
  <si>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</si>
  <si>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</si>
  <si>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</si>
  <si>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</si>
  <si>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</si>
  <si>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</si>
  <si>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</si>
  <si>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</si>
  <si>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</si>
  <si>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</si>
  <si>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</si>
  <si>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</si>
  <si>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</si>
  <si>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</si>
  <si>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</si>
  <si>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</si>
  <si>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</si>
  <si>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</si>
  <si>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</si>
  <si>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</si>
  <si>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</si>
  <si>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</si>
  <si>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</si>
  <si>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</si>
  <si>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</si>
  <si>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</si>
  <si>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</si>
  <si>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</si>
  <si>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</si>
  <si>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</si>
  <si>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</si>
  <si>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</si>
  <si>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</si>
  <si>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</si>
  <si>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</si>
  <si>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</si>
  <si>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</si>
  <si>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</si>
  <si>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</si>
  <si>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</si>
  <si>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</si>
  <si>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</si>
  <si>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</si>
  <si>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</si>
  <si>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</si>
  <si>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</si>
  <si>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</si>
  <si>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</si>
  <si>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</si>
  <si>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</si>
  <si>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</si>
  <si>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</si>
  <si>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</si>
  <si>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</si>
  <si>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</si>
  <si>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</si>
  <si>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</si>
  <si>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</si>
  <si>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</si>
  <si>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</si>
  <si>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</si>
  <si>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</si>
  <si>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</si>
  <si>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</si>
  <si>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</si>
  <si>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</si>
  <si>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</si>
  <si>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</si>
  <si>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</si>
  <si>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</si>
  <si>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</si>
  <si>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</si>
  <si>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</si>
  <si>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</si>
  <si>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</si>
  <si>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</si>
  <si>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</si>
  <si>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</si>
  <si>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</si>
  <si>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</si>
  <si>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</si>
  <si>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</si>
  <si>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</si>
  <si>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</si>
  <si>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</si>
  <si>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</si>
  <si>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</si>
  <si>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</si>
  <si>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</si>
  <si>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</si>
  <si>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</si>
  <si>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</si>
  <si>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</si>
  <si>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</si>
  <si>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</si>
  <si>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</si>
  <si>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</si>
  <si>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</si>
  <si>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</si>
  <si>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</si>
  <si>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</si>
  <si>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</si>
  <si>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</si>
  <si>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</si>
  <si>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</si>
  <si>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</si>
  <si>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</si>
  <si>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</si>
  <si>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</si>
  <si>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</si>
  <si>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</si>
  <si>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</si>
  <si>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</si>
  <si>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</si>
  <si>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</si>
  <si>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</si>
  <si>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</si>
  <si>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</si>
  <si>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</si>
  <si>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</si>
  <si>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</si>
  <si>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</si>
  <si>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</si>
  <si>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</si>
  <si>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</si>
  <si>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</si>
  <si>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</si>
  <si>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</si>
  <si>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</si>
  <si>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</si>
  <si>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</si>
  <si>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</si>
  <si>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</si>
  <si>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</si>
  <si>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</si>
  <si>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</si>
  <si>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</si>
  <si>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</si>
  <si>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</si>
  <si>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</si>
  <si>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</si>
  <si>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</si>
  <si>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</si>
  <si>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</si>
  <si>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</si>
  <si>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</si>
  <si>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</si>
  <si>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</si>
  <si>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</si>
  <si>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</si>
  <si>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</si>
  <si>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</si>
  <si>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</si>
  <si>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</si>
  <si>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</si>
  <si>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</si>
  <si>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</si>
  <si>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</si>
  <si>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</si>
  <si>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</si>
  <si>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</si>
  <si>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</si>
  <si>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</si>
  <si>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</si>
  <si>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</si>
  <si>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</si>
  <si>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</si>
  <si>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</si>
  <si>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</si>
  <si>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</si>
  <si>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</si>
  <si>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</si>
  <si>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</si>
  <si>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</si>
  <si>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</si>
  <si>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</si>
  <si>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</si>
  <si>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</si>
  <si>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</si>
  <si>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</si>
  <si>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</si>
  <si>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</si>
  <si>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</si>
  <si>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</si>
  <si>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</si>
  <si>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</si>
  <si>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</si>
  <si>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</si>
  <si>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</si>
  <si>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</si>
  <si>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</si>
  <si>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</si>
  <si>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</si>
  <si>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</si>
  <si>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</si>
  <si>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</si>
  <si>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</si>
  <si>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</si>
  <si>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</si>
  <si>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</si>
  <si>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</si>
  <si>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</si>
  <si>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</si>
  <si>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</si>
  <si>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</si>
  <si>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</si>
  <si>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</si>
  <si>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</si>
  <si>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</si>
  <si>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</si>
  <si>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</si>
  <si>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</si>
  <si>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</si>
  <si>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</si>
  <si>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</si>
  <si>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</si>
  <si>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</si>
  <si>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</si>
  <si>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</si>
  <si>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</si>
  <si>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</si>
  <si>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</si>
  <si>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</si>
  <si>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</si>
  <si>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</si>
  <si>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</si>
  <si>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</si>
  <si>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</si>
  <si>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</si>
  <si>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</si>
  <si>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</si>
  <si>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</si>
  <si>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</si>
  <si>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</si>
  <si>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</si>
  <si>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</si>
  <si>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</si>
  <si>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</si>
  <si>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</si>
  <si>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</si>
  <si>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</si>
  <si>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</si>
  <si>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</si>
  <si>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</si>
  <si>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</si>
  <si>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</si>
  <si>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</si>
  <si>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</si>
  <si>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</si>
  <si>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</si>
  <si>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</si>
  <si>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</si>
  <si>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</si>
  <si>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</si>
  <si>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</si>
  <si>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</si>
  <si>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</si>
  <si>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</si>
  <si>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</si>
  <si>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</si>
  <si>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</si>
  <si>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</si>
  <si>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</si>
  <si>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</si>
  <si>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</si>
  <si>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</si>
  <si>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</si>
  <si>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</si>
  <si>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</si>
  <si>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</si>
  <si>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</si>
  <si>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</si>
  <si>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</si>
  <si>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</si>
  <si>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</si>
  <si>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</si>
  <si>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</si>
  <si>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</si>
  <si>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</si>
  <si>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</si>
  <si>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</si>
  <si>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</si>
  <si>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</si>
  <si>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</si>
  <si>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</si>
  <si>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</si>
  <si>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</si>
  <si>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</si>
  <si>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</si>
  <si>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</si>
  <si>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</si>
  <si>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</si>
  <si>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</si>
  <si>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</si>
  <si>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</si>
  <si>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</si>
  <si>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</si>
  <si>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</si>
  <si>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</si>
  <si>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</si>
  <si>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</si>
  <si>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</si>
  <si>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</si>
  <si>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</si>
  <si>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</si>
  <si>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</si>
  <si>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</si>
  <si>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</si>
  <si>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</si>
  <si>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</si>
  <si>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</si>
  <si>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</si>
  <si>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</si>
  <si>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</si>
  <si>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</si>
  <si>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</si>
  <si>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</si>
  <si>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</si>
  <si>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</si>
  <si>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</si>
  <si>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</si>
  <si>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</si>
  <si>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</si>
  <si>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</si>
  <si>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</si>
  <si>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</si>
  <si>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</si>
  <si>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</si>
  <si>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</si>
  <si>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</si>
  <si>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</si>
  <si>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</si>
  <si>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</si>
  <si>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</si>
  <si>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</si>
  <si>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</si>
  <si>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</si>
  <si>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</si>
  <si>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</si>
  <si>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</si>
  <si>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</si>
  <si>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</si>
  <si>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</si>
  <si>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</si>
  <si>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</si>
  <si>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</si>
  <si>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</si>
  <si>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</si>
  <si>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</si>
  <si>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</si>
  <si>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</si>
  <si>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</si>
  <si>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</si>
  <si>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</si>
  <si>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</si>
  <si>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</si>
  <si>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</si>
  <si>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</si>
  <si>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</si>
  <si>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</si>
  <si>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</si>
  <si>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</si>
  <si>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</si>
  <si>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</si>
  <si>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</si>
  <si>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</si>
  <si>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</si>
  <si>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</si>
  <si>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</si>
  <si>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</si>
  <si>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</si>
  <si>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</si>
  <si>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</si>
  <si>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</si>
  <si>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</si>
  <si>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</si>
  <si>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</si>
  <si>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</si>
  <si>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</si>
  <si>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</si>
  <si>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</si>
  <si>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</si>
  <si>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</si>
  <si>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</si>
  <si>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</si>
  <si>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</si>
  <si>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</si>
  <si>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</si>
  <si>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</si>
  <si>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</si>
  <si>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</si>
  <si>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</si>
  <si>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</si>
  <si>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</si>
  <si>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</si>
  <si>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</si>
  <si>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</si>
  <si>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</si>
  <si>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</si>
  <si>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</si>
  <si>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</si>
  <si>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</si>
  <si>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</si>
  <si>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</si>
  <si>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</si>
  <si>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</si>
  <si>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</si>
  <si>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</si>
  <si>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</si>
  <si>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</si>
  <si>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</si>
  <si>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</si>
  <si>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</si>
  <si>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</si>
  <si>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</si>
  <si>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</si>
  <si>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</si>
  <si>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</si>
  <si>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</si>
  <si>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</si>
  <si>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</si>
  <si>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</si>
  <si>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</si>
  <si>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</si>
  <si>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</si>
  <si>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</si>
  <si>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</si>
  <si>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</si>
  <si>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</si>
  <si>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</si>
  <si>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</si>
  <si>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</si>
  <si>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</si>
  <si>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</si>
  <si>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</si>
  <si>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</si>
  <si>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</si>
  <si>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</si>
  <si>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</si>
  <si>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</si>
  <si>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</si>
  <si>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</si>
  <si>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</si>
  <si>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</si>
  <si>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</si>
  <si>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</si>
  <si>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</si>
  <si>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</si>
  <si>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</si>
  <si>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</si>
  <si>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</si>
  <si>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</si>
  <si>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</si>
  <si>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</si>
  <si>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</si>
  <si>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</si>
  <si>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</si>
  <si>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</si>
  <si>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</si>
  <si>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</si>
  <si>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</si>
  <si>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</si>
  <si>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</si>
  <si>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</si>
  <si>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</si>
  <si>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</si>
  <si>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</si>
  <si>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</si>
  <si>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</si>
  <si>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</si>
  <si>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</si>
  <si>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</si>
  <si>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</si>
  <si>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</si>
  <si>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</si>
  <si>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</si>
  <si>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</si>
  <si>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</si>
  <si>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</si>
  <si>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</si>
  <si>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</si>
  <si>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</si>
  <si>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</si>
  <si>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</si>
  <si>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</si>
  <si>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</si>
  <si>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</si>
  <si>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</si>
  <si>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</si>
  <si>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</si>
  <si>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</si>
  <si>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</si>
  <si>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</si>
  <si>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</si>
  <si>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</si>
  <si>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</si>
  <si>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</si>
  <si>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</si>
  <si>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</si>
  <si>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</si>
  <si>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</si>
  <si>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</si>
  <si>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</si>
  <si>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</si>
  <si>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</si>
  <si>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</si>
  <si>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</si>
  <si>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</si>
  <si>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</si>
  <si>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</si>
  <si>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</si>
  <si>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</si>
  <si>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</si>
  <si>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</si>
  <si>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</si>
  <si>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</si>
  <si>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</si>
  <si>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</si>
  <si>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</si>
  <si>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</si>
  <si>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</si>
  <si>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</si>
  <si>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</si>
  <si>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</si>
  <si>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</si>
  <si>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</si>
  <si>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</si>
  <si>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</si>
  <si>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</si>
  <si>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</si>
  <si>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</si>
  <si>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</si>
  <si>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</si>
  <si>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</si>
  <si>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</si>
  <si>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</si>
  <si>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</si>
  <si>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</si>
  <si>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</si>
  <si>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</si>
  <si>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</si>
  <si>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</si>
  <si>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</si>
  <si>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</si>
  <si>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</si>
  <si>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</si>
  <si>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</si>
  <si>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</si>
  <si>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</si>
  <si>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</si>
  <si>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</si>
  <si>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</si>
  <si>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</si>
  <si>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</si>
  <si>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</si>
  <si>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</si>
  <si>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</si>
  <si>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</si>
  <si>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</si>
  <si>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</si>
  <si>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</si>
  <si>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</si>
  <si>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</si>
  <si>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</si>
  <si>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</si>
  <si>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</si>
  <si>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</si>
  <si>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</si>
  <si>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</si>
  <si>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</si>
  <si>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</si>
  <si>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</si>
  <si>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</si>
  <si>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</si>
  <si>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</si>
  <si>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</si>
  <si>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</si>
  <si>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</si>
  <si>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</si>
  <si>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</si>
  <si>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</si>
  <si>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</si>
  <si>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</si>
  <si>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</si>
  <si>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</si>
  <si>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</si>
  <si>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</si>
  <si>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</si>
  <si>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</si>
  <si>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</si>
  <si>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</si>
  <si>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</si>
  <si>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</si>
  <si>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</si>
  <si>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</si>
  <si>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</si>
  <si>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</si>
  <si>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</si>
  <si>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</si>
  <si>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</si>
  <si>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</si>
  <si>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</si>
  <si>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</si>
  <si>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</si>
  <si>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</si>
  <si>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</si>
  <si>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</si>
  <si>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</si>
  <si>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</si>
  <si>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</si>
  <si>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</si>
  <si>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</si>
  <si>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</si>
  <si>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</si>
  <si>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</si>
  <si>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</si>
  <si>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</si>
  <si>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</si>
  <si>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</si>
  <si>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</si>
  <si>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</si>
  <si>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</si>
  <si>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</si>
  <si>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</si>
  <si>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</si>
  <si>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</si>
  <si>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</si>
  <si>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</si>
  <si>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</si>
  <si>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</si>
  <si>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</si>
  <si>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</si>
  <si>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</si>
  <si>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</si>
  <si>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</si>
  <si>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</si>
  <si>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</si>
  <si>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</si>
  <si>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</si>
  <si>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</si>
  <si>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</si>
  <si>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</si>
  <si>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</si>
  <si>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</si>
  <si>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</si>
  <si>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</si>
  <si>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</si>
  <si>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</si>
  <si>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</si>
  <si>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</si>
  <si>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</si>
  <si>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</si>
  <si>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</si>
  <si>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</si>
  <si>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</si>
  <si>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</si>
  <si>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</si>
  <si>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</si>
  <si>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</si>
  <si>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</si>
  <si>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</si>
  <si>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</si>
  <si>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</si>
  <si>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</si>
  <si>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</si>
  <si>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</si>
  <si>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</si>
  <si>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</si>
  <si>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</si>
  <si>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</si>
  <si>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</si>
  <si>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</si>
  <si>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</si>
  <si>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</si>
  <si>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</si>
  <si>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</si>
  <si>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</si>
  <si>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</si>
  <si>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</si>
  <si>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</si>
  <si>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</si>
  <si>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</si>
  <si>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</si>
  <si>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</si>
  <si>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</si>
  <si>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</si>
  <si>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</si>
  <si>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</si>
  <si>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</si>
  <si>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</si>
  <si>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</si>
  <si>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</si>
  <si>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</si>
  <si>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</si>
  <si>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</si>
  <si>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</si>
  <si>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</si>
  <si>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</si>
  <si>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</si>
  <si>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</si>
  <si>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</si>
  <si>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</si>
  <si>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</si>
  <si>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</si>
  <si>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</si>
  <si>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</si>
  <si>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</si>
  <si>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</si>
  <si>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</si>
  <si>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</si>
  <si>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</si>
  <si>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</si>
  <si>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</si>
  <si>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</si>
  <si>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</si>
  <si>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</si>
  <si>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</si>
  <si>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</si>
  <si>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</si>
  <si>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</si>
  <si>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</si>
  <si>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</si>
  <si>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</si>
  <si>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</si>
  <si>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</si>
  <si>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</si>
  <si>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</si>
  <si>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</si>
  <si>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</si>
  <si>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</si>
  <si>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</si>
  <si>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</si>
  <si>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</si>
  <si>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</si>
  <si>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</si>
  <si>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</si>
  <si>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</si>
  <si>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</si>
  <si>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</si>
  <si>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</si>
  <si>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</si>
  <si>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</si>
  <si>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</si>
  <si>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</si>
  <si>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</si>
  <si>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</si>
  <si>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</si>
  <si>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</si>
  <si>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</si>
  <si>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</si>
  <si>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</si>
  <si>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</si>
  <si>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</si>
  <si>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</si>
  <si>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</si>
  <si>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</si>
  <si>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</si>
  <si>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</si>
  <si>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</si>
  <si>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</si>
  <si>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</si>
  <si>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</si>
  <si>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</si>
  <si>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</si>
  <si>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</si>
  <si>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</si>
  <si>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</si>
  <si>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</si>
  <si>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</si>
  <si>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</si>
  <si>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</si>
  <si>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</si>
  <si>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</si>
  <si>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</si>
  <si>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</si>
  <si>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</si>
  <si>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</si>
  <si>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</si>
  <si>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</si>
  <si>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</si>
  <si>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</si>
  <si>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</si>
  <si>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</si>
  <si>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</si>
  <si>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</si>
  <si>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</si>
  <si>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</si>
  <si>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</si>
  <si>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</si>
  <si>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</si>
  <si>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</si>
  <si>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</si>
  <si>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</si>
  <si>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</si>
  <si>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</si>
  <si>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</si>
  <si>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</si>
  <si>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</si>
  <si>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</si>
  <si>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</si>
  <si>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</si>
  <si>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</si>
  <si>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</si>
  <si>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</si>
  <si>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</si>
  <si>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</si>
  <si>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</si>
  <si>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</si>
  <si>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</si>
  <si>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</si>
  <si>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</si>
  <si>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</si>
  <si>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</si>
  <si>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</si>
  <si>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</si>
  <si>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</si>
  <si>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</si>
  <si>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</si>
  <si>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</si>
  <si>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</si>
  <si>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</si>
  <si>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</si>
  <si>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</si>
  <si>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</si>
  <si>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</si>
  <si>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</si>
  <si>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</si>
  <si>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</si>
  <si>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</si>
  <si>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</si>
  <si>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</si>
  <si>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</si>
  <si>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</si>
  <si>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</si>
  <si>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</si>
  <si>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</si>
  <si>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</si>
  <si>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</si>
  <si>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</si>
  <si>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</si>
  <si>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</si>
  <si>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</si>
  <si>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</si>
  <si>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</si>
  <si>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</si>
  <si>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</si>
  <si>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</si>
  <si>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</si>
  <si>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</si>
  <si>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</si>
  <si>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</si>
  <si>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</si>
  <si>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</si>
  <si>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</si>
  <si>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</si>
  <si>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</si>
  <si>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</si>
  <si>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</si>
  <si>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</si>
  <si>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</si>
  <si>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</si>
  <si>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</si>
  <si>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</si>
  <si>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</si>
  <si>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</si>
  <si>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</si>
  <si>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</si>
  <si>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</si>
  <si>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</si>
  <si>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</si>
  <si>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</si>
  <si>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</si>
  <si>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</si>
  <si>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</si>
  <si>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</si>
  <si>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</si>
  <si>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</si>
  <si>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</si>
  <si>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</si>
  <si>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</si>
  <si>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</si>
  <si>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</si>
  <si>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</si>
  <si>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</si>
  <si>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</si>
  <si>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</si>
  <si>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</si>
  <si>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</si>
  <si>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</si>
  <si>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</si>
  <si>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</si>
  <si>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</si>
  <si>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</si>
  <si>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</si>
  <si>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</si>
  <si>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</si>
  <si>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</si>
  <si>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</si>
  <si>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</si>
  <si>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</si>
  <si>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</si>
  <si>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</si>
  <si>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</si>
  <si>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</si>
  <si>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</si>
  <si>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</si>
  <si>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</si>
  <si>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</si>
  <si>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</si>
  <si>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</si>
  <si>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</si>
  <si>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</si>
  <si>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</si>
  <si>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</si>
  <si>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</si>
  <si>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</si>
  <si>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</si>
  <si>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</si>
  <si>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</si>
  <si>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</si>
  <si>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</si>
  <si>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</si>
  <si>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</si>
  <si>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</si>
  <si>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</si>
  <si>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</si>
  <si>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</si>
  <si>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</si>
  <si>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</si>
  <si>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</si>
  <si>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</si>
  <si>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</si>
  <si>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</si>
  <si>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</si>
  <si>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</si>
  <si>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</si>
  <si>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</si>
  <si>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</si>
  <si>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</si>
  <si>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</si>
  <si>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</si>
  <si>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</si>
  <si>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</si>
  <si>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</si>
  <si>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</si>
  <si>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</si>
  <si>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</si>
  <si>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</si>
  <si>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</si>
  <si>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</si>
  <si>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</si>
  <si>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</si>
  <si>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</si>
  <si>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</si>
  <si>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</si>
  <si>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</si>
  <si>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</si>
  <si>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</si>
  <si>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</si>
  <si>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</si>
  <si>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</si>
  <si>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</si>
  <si>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</si>
  <si>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</si>
  <si>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</si>
  <si>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</si>
  <si>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</si>
  <si>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</si>
  <si>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</si>
  <si>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</si>
  <si>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</si>
  <si>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</si>
  <si>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</si>
  <si>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</si>
  <si>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</si>
  <si>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</si>
  <si>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</si>
  <si>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</si>
  <si>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</si>
  <si>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</si>
  <si>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</si>
  <si>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</si>
  <si>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</si>
  <si>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</si>
  <si>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</si>
  <si>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</si>
  <si>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</si>
  <si>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</si>
  <si>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</si>
  <si>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</si>
  <si>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</si>
  <si>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</si>
  <si>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</si>
  <si>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</si>
  <si>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</si>
  <si>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</si>
  <si>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</si>
  <si>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</si>
  <si>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</si>
  <si>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</si>
  <si>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</si>
  <si>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</si>
  <si>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</si>
  <si>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</si>
  <si>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</si>
  <si>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</si>
  <si>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</si>
  <si>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</si>
  <si>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</si>
  <si>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</si>
  <si>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</si>
  <si>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</si>
  <si>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</si>
  <si>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</si>
  <si>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</si>
  <si>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</si>
  <si>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</si>
  <si>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</si>
  <si>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</si>
  <si>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</si>
  <si>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</si>
  <si>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</si>
  <si>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</si>
  <si>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</si>
  <si>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</si>
  <si>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</si>
  <si>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</si>
  <si>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</si>
  <si>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</si>
  <si>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</si>
  <si>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</si>
  <si>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</si>
  <si>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</si>
  <si>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</si>
  <si>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</si>
  <si>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</si>
  <si>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</si>
  <si>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</si>
  <si>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</si>
  <si>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</si>
  <si>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</si>
  <si>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</si>
  <si>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</si>
  <si>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</si>
  <si>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</si>
  <si>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</si>
  <si>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</si>
  <si>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</si>
  <si>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</si>
  <si>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</si>
  <si>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</si>
  <si>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</si>
  <si>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</si>
  <si>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</si>
  <si>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</si>
  <si>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</si>
  <si>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</si>
  <si>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</si>
  <si>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</si>
  <si>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</si>
  <si>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</si>
  <si>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</si>
  <si>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</si>
  <si>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</si>
  <si>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</si>
  <si>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</si>
  <si>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</si>
  <si>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</si>
  <si>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</si>
  <si>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</si>
  <si>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</si>
  <si>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</si>
  <si>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</si>
  <si>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</si>
  <si>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</si>
  <si>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</si>
  <si>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</si>
  <si>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</si>
  <si>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</si>
  <si>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</si>
  <si>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</si>
  <si>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</si>
  <si>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</si>
  <si>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</si>
  <si>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</si>
  <si>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</si>
  <si>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</si>
  <si>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</si>
  <si>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</si>
  <si>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</si>
  <si>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</si>
  <si>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</si>
  <si>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</si>
  <si>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</si>
  <si>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</si>
  <si>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</si>
  <si>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</si>
  <si>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</si>
  <si>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</si>
  <si>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</si>
  <si>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</si>
  <si>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</si>
  <si>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</si>
  <si>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</si>
  <si>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</si>
  <si>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</si>
  <si>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</si>
  <si>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</si>
  <si>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</si>
  <si>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</si>
  <si>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</si>
  <si>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</si>
  <si>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</si>
  <si>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</si>
  <si>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</si>
  <si>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</si>
  <si>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</si>
  <si>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</si>
  <si>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</si>
  <si>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</si>
  <si>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</si>
  <si>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</si>
  <si>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</si>
  <si>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</si>
  <si>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</si>
  <si>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</si>
  <si>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</si>
  <si>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</si>
  <si>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</si>
  <si>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</si>
  <si>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</si>
  <si>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</si>
  <si>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</si>
  <si>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</si>
  <si>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</si>
  <si>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</si>
  <si>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</si>
  <si>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</si>
  <si>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</si>
  <si>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</si>
  <si>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</si>
  <si>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</si>
  <si>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</si>
  <si>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</si>
  <si>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</si>
  <si>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</si>
  <si>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</si>
  <si>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</si>
  <si>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</si>
  <si>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</si>
  <si>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</si>
  <si>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</si>
  <si>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</si>
  <si>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</si>
  <si>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</si>
  <si>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</si>
  <si>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</si>
  <si>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</si>
  <si>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</si>
  <si>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</si>
  <si>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</si>
  <si>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</si>
  <si>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</si>
  <si>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</si>
  <si>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</si>
  <si>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</si>
  <si>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</si>
  <si>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</si>
  <si>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</si>
  <si>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</si>
  <si>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</si>
  <si>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</si>
  <si>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</si>
  <si>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</si>
  <si>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</si>
  <si>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</si>
  <si>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</si>
  <si>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</si>
  <si>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</si>
  <si>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</si>
  <si>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</si>
  <si>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</si>
  <si>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</si>
  <si>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</si>
  <si>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</si>
  <si>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</si>
  <si>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</si>
  <si>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</si>
  <si>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</si>
  <si>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</si>
  <si>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</si>
  <si>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</si>
  <si>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</si>
  <si>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</si>
  <si>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</si>
  <si>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</si>
  <si>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</si>
  <si>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</si>
  <si>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</si>
  <si>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</si>
  <si>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</si>
  <si>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</si>
  <si>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</si>
  <si>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</si>
  <si>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</si>
  <si>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</si>
  <si>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</si>
  <si>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</si>
  <si>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</si>
  <si>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</si>
  <si>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</si>
  <si>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</si>
  <si>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</si>
  <si>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</si>
  <si>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</si>
  <si>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</si>
  <si>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</si>
  <si>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</si>
  <si>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</si>
  <si>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</si>
  <si>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</si>
  <si>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</si>
  <si>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</si>
  <si>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</si>
  <si>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</si>
  <si>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</si>
  <si>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</si>
  <si>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</si>
  <si>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</si>
  <si>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</si>
  <si>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</si>
  <si>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</si>
  <si>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</si>
  <si>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</si>
  <si>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</si>
  <si>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</si>
  <si>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</si>
  <si>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</si>
  <si>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</si>
  <si>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</si>
  <si>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</si>
  <si>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</si>
  <si>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</si>
  <si>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</si>
  <si>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</si>
  <si>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</si>
  <si>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</si>
  <si>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</si>
  <si>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</si>
  <si>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</si>
  <si>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</si>
  <si>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</si>
  <si>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</si>
  <si>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</si>
  <si>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</si>
  <si>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</si>
  <si>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</si>
  <si>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</si>
  <si>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</si>
  <si>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</si>
  <si>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</si>
  <si>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</si>
  <si>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</si>
  <si>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</si>
  <si>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</si>
  <si>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</si>
  <si>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</si>
  <si>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</si>
  <si>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</si>
  <si>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</si>
  <si>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</si>
  <si>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</si>
  <si>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</si>
  <si>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</si>
  <si>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</si>
  <si>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</si>
  <si>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</si>
  <si>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</si>
  <si>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</si>
  <si>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</si>
  <si>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</si>
  <si>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</si>
  <si>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</si>
  <si>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</si>
  <si>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</si>
  <si>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</si>
  <si>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</si>
  <si>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</si>
  <si>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</si>
  <si>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</si>
  <si>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</si>
  <si>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</si>
  <si>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</si>
  <si>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</si>
  <si>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</si>
  <si>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</si>
  <si>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</si>
  <si>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</si>
  <si>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</si>
  <si>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</si>
  <si>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</si>
  <si>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</si>
  <si>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</si>
  <si>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</si>
  <si>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</si>
  <si>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</si>
  <si>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</si>
  <si>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</si>
  <si>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</si>
  <si>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</si>
  <si>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</si>
  <si>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</si>
  <si>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</si>
  <si>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</si>
  <si>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</si>
  <si>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</si>
  <si>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</si>
  <si>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</si>
  <si>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</si>
  <si>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</si>
  <si>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</si>
  <si>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</si>
  <si>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</si>
  <si>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</si>
  <si>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</si>
  <si>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</si>
  <si>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</si>
  <si>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</si>
  <si>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</si>
  <si>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</si>
  <si>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</si>
  <si>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</si>
  <si>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</si>
  <si>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</si>
  <si>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</si>
  <si>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</si>
  <si>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</si>
  <si>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</si>
  <si>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</si>
  <si>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</si>
  <si>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</si>
  <si>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</si>
  <si>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</si>
  <si>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</si>
  <si>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</si>
  <si>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</si>
  <si>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</si>
  <si>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</si>
  <si>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</si>
  <si>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</si>
  <si>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</si>
  <si>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</si>
  <si>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</si>
  <si>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</si>
  <si>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</si>
  <si>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</si>
  <si>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</si>
  <si>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</si>
  <si>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</si>
  <si>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</si>
  <si>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</si>
  <si>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</si>
  <si>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</si>
  <si>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</si>
  <si>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</si>
  <si>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</si>
  <si>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</si>
  <si>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</si>
  <si>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</si>
  <si>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</si>
  <si>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</si>
  <si>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</si>
  <si>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</si>
  <si>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</si>
  <si>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</si>
  <si>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</si>
  <si>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</si>
  <si>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</si>
  <si>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</si>
  <si>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</si>
  <si>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</si>
  <si>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</si>
  <si>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</si>
  <si>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</si>
  <si>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</si>
  <si>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</si>
  <si>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</si>
  <si>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</si>
  <si>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</si>
  <si>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</si>
  <si>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</si>
  <si>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</si>
  <si>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</si>
  <si>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</si>
  <si>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</si>
  <si>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</si>
  <si>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</si>
  <si>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</si>
  <si>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</si>
  <si>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</si>
  <si>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</si>
  <si>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</si>
  <si>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</si>
  <si>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</si>
  <si>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</si>
  <si>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</si>
  <si>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</si>
  <si>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</si>
  <si>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</si>
  <si>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</si>
  <si>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</si>
  <si>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</si>
  <si>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</si>
  <si>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</si>
  <si>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</si>
  <si>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</si>
  <si>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</si>
  <si>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</si>
  <si>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</si>
  <si>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</si>
  <si>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</si>
  <si>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</si>
  <si>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</si>
  <si>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</si>
  <si>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</si>
  <si>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</si>
  <si>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</si>
  <si>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</si>
  <si>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</si>
  <si>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</si>
  <si>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</si>
  <si>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</si>
  <si>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</si>
  <si>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</si>
  <si>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</si>
  <si>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</si>
  <si>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</si>
  <si>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</si>
  <si>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</si>
  <si>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</si>
  <si>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</si>
  <si>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</si>
  <si>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</si>
  <si>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</si>
  <si>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</si>
  <si>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</si>
  <si>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</si>
  <si>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</si>
  <si>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</si>
  <si>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</si>
  <si>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</si>
  <si>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</si>
  <si>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</si>
  <si>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</si>
  <si>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</si>
  <si>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</si>
  <si>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</si>
  <si>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</si>
  <si>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</si>
  <si>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</si>
  <si>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</si>
  <si>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</si>
  <si>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</si>
  <si>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</si>
  <si>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</si>
  <si>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</si>
  <si>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</si>
  <si>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</si>
  <si>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</si>
  <si>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</si>
  <si>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</si>
  <si>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</si>
  <si>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</si>
  <si>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</si>
  <si>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</si>
  <si>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</si>
  <si>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</si>
  <si>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</si>
  <si>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</si>
  <si>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</si>
  <si>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</si>
  <si>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</si>
  <si>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</si>
  <si>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</si>
  <si>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</si>
  <si>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</si>
  <si>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</si>
  <si>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</si>
  <si>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</si>
  <si>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</si>
  <si>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</si>
  <si>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</si>
  <si>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</si>
  <si>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</si>
  <si>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</si>
  <si>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</si>
  <si>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</si>
  <si>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</si>
  <si>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</si>
  <si>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</si>
  <si>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</si>
  <si>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</si>
  <si>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</si>
  <si>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</si>
  <si>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</si>
  <si>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</si>
  <si>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</si>
  <si>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</si>
  <si>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</si>
  <si>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</si>
  <si>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</si>
  <si>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</si>
  <si>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</si>
  <si>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</si>
  <si>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</si>
  <si>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</si>
  <si>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</si>
  <si>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</si>
  <si>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</si>
  <si>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</si>
  <si>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</si>
  <si>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</si>
  <si>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</si>
  <si>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</si>
  <si>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</si>
  <si>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</si>
  <si>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</si>
  <si>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</si>
  <si>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</si>
  <si>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</si>
  <si>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</si>
  <si>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</si>
  <si>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</si>
  <si>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</si>
  <si>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</si>
  <si>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</si>
  <si>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</si>
  <si>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</si>
  <si>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</si>
  <si>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</si>
  <si>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</si>
  <si>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</si>
  <si>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</si>
  <si>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</si>
  <si>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</si>
  <si>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</si>
  <si>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</si>
  <si>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</si>
  <si>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</si>
  <si>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</si>
  <si>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</si>
  <si>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</si>
  <si>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</si>
  <si>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</si>
  <si>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</si>
  <si>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</si>
  <si>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</si>
  <si>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</si>
  <si>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</si>
  <si>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</si>
  <si>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</si>
  <si>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</si>
  <si>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</si>
  <si>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</si>
  <si>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</si>
  <si>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</si>
  <si>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</si>
  <si>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</si>
  <si>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</si>
  <si>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</si>
  <si>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</si>
  <si>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</si>
  <si>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</si>
  <si>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</si>
  <si>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</si>
  <si>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</si>
  <si>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</si>
  <si>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</si>
  <si>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</si>
  <si>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</si>
  <si>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</si>
  <si>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</si>
  <si>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</si>
  <si>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</si>
  <si>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</si>
  <si>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</si>
  <si>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</si>
  <si>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</si>
  <si>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</si>
  <si>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</si>
  <si>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</si>
  <si>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</si>
  <si>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</si>
  <si>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</si>
  <si>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</si>
  <si>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</si>
  <si>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</si>
  <si>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</si>
  <si>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</si>
  <si>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</si>
  <si>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</si>
  <si>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</si>
  <si>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</si>
  <si>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</si>
  <si>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</si>
  <si>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</si>
  <si>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</si>
  <si>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</si>
  <si>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</si>
  <si>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</si>
  <si>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</si>
  <si>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</si>
  <si>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</si>
  <si>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</si>
  <si>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</si>
  <si>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</si>
  <si>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</si>
  <si>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</si>
  <si>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</si>
  <si>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</si>
  <si>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</si>
  <si>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</si>
  <si>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</si>
  <si>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</si>
  <si>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</si>
  <si>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</si>
  <si>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</si>
  <si>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</si>
  <si>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</si>
  <si>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</si>
  <si>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</si>
  <si>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</si>
  <si>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</si>
  <si>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</si>
  <si>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</si>
  <si>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</si>
  <si>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</si>
  <si>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</si>
  <si>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</si>
  <si>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</si>
  <si>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</si>
  <si>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</si>
  <si>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</si>
  <si>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</si>
  <si>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</si>
  <si>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</si>
  <si>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</si>
  <si>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</si>
  <si>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</si>
  <si>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</si>
  <si>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</si>
  <si>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</si>
  <si>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</si>
  <si>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</si>
  <si>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</si>
  <si>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</si>
  <si>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</si>
  <si>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</si>
  <si>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</si>
  <si>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</si>
  <si>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</si>
  <si>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</si>
  <si>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</si>
  <si>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</si>
  <si>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</si>
  <si>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</si>
  <si>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</si>
  <si>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</si>
  <si>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</si>
  <si>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</si>
  <si>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</si>
  <si>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</si>
  <si>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</si>
  <si>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</si>
  <si>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</si>
  <si>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</si>
  <si>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</si>
  <si>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</si>
  <si>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</si>
  <si>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</si>
  <si>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</si>
  <si>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</si>
  <si>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</si>
  <si>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</si>
  <si>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</si>
  <si>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</si>
  <si>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</si>
  <si>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</si>
  <si>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</si>
  <si>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</si>
  <si>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</si>
  <si>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</si>
  <si>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</si>
  <si>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</si>
  <si>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</si>
  <si>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</si>
  <si>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</si>
  <si>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</si>
  <si>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</si>
  <si>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</si>
  <si>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</si>
  <si>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</si>
  <si>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</si>
  <si>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</si>
  <si>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</si>
  <si>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</si>
  <si>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</si>
  <si>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</si>
  <si>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</si>
  <si>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</si>
  <si>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</si>
  <si>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</si>
  <si>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</si>
  <si>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</si>
  <si>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</si>
  <si>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</si>
  <si>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</si>
  <si>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</si>
  <si>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</si>
  <si>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</si>
  <si>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</si>
  <si>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</si>
  <si>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</si>
  <si>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</si>
  <si>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</si>
  <si>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</si>
  <si>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</si>
  <si>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</si>
  <si>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</si>
  <si>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</si>
  <si>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</si>
  <si>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</si>
  <si>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</si>
  <si>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</si>
  <si>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</si>
  <si>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</si>
  <si>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</si>
  <si>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</si>
  <si>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</si>
  <si>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</si>
  <si>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</si>
  <si>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</si>
  <si>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</si>
  <si>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</si>
  <si>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</si>
  <si>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</si>
  <si>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</si>
  <si>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</si>
  <si>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</si>
  <si>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</si>
  <si>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</si>
  <si>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</si>
  <si>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</si>
  <si>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</si>
  <si>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</si>
  <si>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</si>
  <si>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</si>
  <si>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</si>
  <si>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</si>
  <si>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</si>
  <si>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</si>
  <si>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</si>
  <si>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</si>
  <si>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</si>
  <si>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</si>
  <si>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</si>
  <si>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</si>
  <si>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</si>
  <si>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</si>
  <si>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</si>
  <si>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</si>
  <si>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</si>
  <si>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</si>
  <si>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</si>
  <si>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</si>
  <si>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</si>
  <si>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</si>
  <si>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</si>
  <si>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</si>
  <si>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</si>
  <si>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</si>
  <si>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</si>
  <si>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</si>
  <si>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</si>
  <si>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</si>
  <si>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</si>
  <si>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</si>
  <si>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</si>
  <si>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</si>
  <si>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</si>
  <si>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</si>
  <si>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</si>
  <si>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</si>
  <si>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</si>
  <si>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</si>
  <si>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</si>
  <si>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</si>
  <si>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</si>
  <si>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</si>
  <si>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</si>
  <si>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</si>
  <si>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</si>
  <si>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</si>
  <si>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</si>
  <si>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</si>
  <si>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</si>
  <si>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</si>
  <si>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</si>
  <si>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</si>
  <si>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</si>
  <si>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</si>
  <si>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</si>
  <si>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</si>
  <si>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</si>
  <si>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</si>
  <si>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</si>
  <si>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</si>
  <si>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</si>
  <si>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</si>
  <si>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</si>
  <si>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</si>
  <si>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</si>
  <si>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</si>
  <si>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</si>
  <si>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</si>
  <si>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</si>
  <si>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</si>
  <si>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</si>
  <si>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</si>
  <si>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</si>
  <si>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</si>
  <si>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</si>
  <si>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</si>
  <si>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</si>
  <si>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</si>
  <si>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</si>
  <si>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</si>
  <si>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</si>
  <si>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</si>
  <si>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</si>
  <si>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</si>
  <si>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</si>
  <si>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</si>
  <si>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</si>
  <si>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</si>
  <si>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</si>
  <si>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</si>
  <si>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</si>
  <si>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</si>
  <si>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</si>
  <si>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</si>
  <si>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</si>
  <si>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</si>
  <si>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</si>
  <si>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</si>
  <si>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</si>
  <si>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</si>
  <si>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</si>
  <si>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</si>
  <si>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</si>
  <si>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</si>
  <si>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</si>
  <si>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</si>
  <si>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</si>
  <si>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</si>
  <si>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</si>
  <si>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</si>
  <si>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</si>
  <si>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</si>
  <si>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</si>
  <si>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</si>
  <si>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</si>
  <si>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</si>
  <si>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</si>
  <si>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</si>
  <si>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</si>
  <si>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</si>
  <si>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</si>
  <si>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</si>
  <si>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</si>
  <si>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</si>
  <si>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</si>
  <si>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</si>
  <si>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</si>
  <si>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</si>
  <si>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</si>
  <si>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</si>
  <si>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</si>
  <si>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</si>
  <si>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</si>
  <si>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</si>
  <si>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</si>
  <si>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</si>
  <si>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</si>
  <si>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</si>
  <si>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</si>
  <si>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</si>
  <si>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</si>
  <si>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</si>
  <si>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</si>
  <si>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</si>
  <si>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</si>
  <si>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</si>
  <si>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</si>
  <si>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</si>
  <si>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</si>
  <si>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</si>
  <si>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</si>
  <si>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</si>
  <si>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</si>
  <si>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</si>
  <si>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</si>
  <si>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</si>
  <si>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</si>
  <si>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</si>
  <si>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</si>
  <si>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</si>
  <si>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</si>
  <si>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</si>
  <si>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</si>
  <si>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</si>
  <si>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</si>
  <si>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</si>
  <si>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</si>
  <si>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</si>
  <si>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</si>
  <si>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</si>
  <si>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</si>
  <si>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</si>
  <si>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</si>
  <si>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</si>
  <si>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</si>
  <si>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</si>
  <si>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</si>
  <si>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</si>
  <si>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</si>
  <si>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</si>
  <si>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</si>
  <si>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</si>
  <si>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</si>
  <si>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</si>
  <si>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</si>
  <si>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</si>
  <si>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</si>
  <si>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</si>
  <si>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</si>
  <si>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</si>
  <si>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</si>
  <si>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</si>
  <si>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</si>
  <si>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</si>
  <si>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</si>
  <si>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</si>
  <si>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</si>
  <si>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</si>
  <si>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</si>
  <si>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</si>
  <si>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</si>
  <si>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</si>
  <si>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</si>
  <si>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</si>
  <si>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</si>
  <si>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</si>
  <si>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</si>
  <si>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</si>
  <si>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</si>
  <si>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</si>
  <si>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</si>
  <si>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</si>
  <si>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</si>
  <si>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</si>
  <si>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</si>
  <si>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</si>
  <si>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</si>
  <si>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</si>
  <si>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</si>
  <si>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</si>
  <si>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</si>
  <si>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</si>
  <si>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</si>
  <si>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</si>
  <si>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</si>
  <si>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</si>
  <si>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</si>
  <si>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</si>
  <si>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</si>
  <si>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</si>
  <si>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</si>
  <si>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</si>
  <si>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</si>
  <si>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</si>
  <si>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</si>
  <si>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</si>
  <si>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</si>
  <si>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</si>
  <si>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</si>
  <si>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</si>
  <si>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</si>
  <si>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</si>
  <si>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</si>
  <si>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</si>
  <si>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</si>
  <si>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</si>
  <si>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</si>
  <si>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</si>
  <si>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</si>
  <si>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</si>
  <si>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</si>
  <si>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</si>
  <si>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</si>
  <si>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</si>
  <si>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</si>
  <si>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</si>
  <si>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</si>
  <si>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</si>
  <si>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</si>
  <si>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</si>
  <si>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</si>
  <si>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</si>
  <si>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</si>
  <si>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</si>
  <si>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</si>
  <si>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</si>
  <si>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</si>
  <si>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</si>
  <si>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</si>
  <si>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</si>
  <si>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</si>
  <si>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</si>
  <si>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</si>
  <si>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</si>
  <si>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</si>
  <si>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</si>
  <si>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</si>
  <si>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</si>
  <si>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</si>
  <si>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</si>
  <si>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</si>
  <si>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</si>
  <si>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</si>
  <si>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</si>
  <si>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</si>
  <si>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</si>
  <si>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</si>
  <si>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</si>
  <si>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</si>
  <si>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</si>
  <si>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</si>
  <si>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</si>
  <si>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</si>
  <si>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</si>
  <si>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</si>
  <si>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</si>
  <si>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</si>
  <si>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</si>
  <si>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</si>
  <si>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</si>
  <si>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</si>
  <si>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</si>
  <si>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</si>
  <si>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</si>
  <si>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</si>
  <si>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</si>
  <si>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</si>
  <si>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</si>
  <si>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</si>
  <si>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</si>
  <si>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</si>
  <si>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</si>
  <si>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</si>
  <si>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</si>
  <si>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</si>
  <si>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</si>
  <si>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</si>
  <si>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</si>
  <si>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</si>
  <si>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</si>
  <si>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</si>
  <si>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</si>
  <si>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</si>
  <si>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</si>
  <si>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</si>
  <si>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</si>
  <si>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</si>
  <si>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</si>
  <si>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</si>
  <si>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</si>
  <si>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</si>
  <si>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</si>
  <si>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</si>
  <si>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</si>
  <si>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</si>
  <si>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</si>
  <si>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</si>
  <si>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</si>
  <si>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</si>
  <si>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</si>
  <si>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</si>
  <si>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</si>
  <si>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</si>
  <si>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</si>
  <si>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</si>
  <si>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</si>
  <si>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</si>
  <si>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</si>
  <si>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</si>
  <si>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</si>
  <si>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</si>
  <si>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</si>
  <si>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</si>
  <si>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</si>
  <si>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</si>
  <si>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</si>
  <si>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</si>
  <si>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</si>
  <si>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</si>
  <si>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</si>
  <si>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</si>
  <si>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</si>
  <si>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</si>
  <si>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</si>
  <si>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</si>
  <si>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</si>
  <si>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</si>
  <si>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</si>
  <si>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</si>
  <si>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</si>
  <si>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</si>
  <si>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</si>
  <si>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</si>
  <si>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</si>
  <si>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</si>
  <si>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</si>
  <si>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</si>
  <si>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</si>
  <si>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</si>
  <si>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</si>
  <si>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</si>
  <si>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</si>
  <si>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</si>
  <si>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</si>
  <si>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</si>
  <si>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</si>
  <si>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</si>
  <si>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</si>
  <si>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</si>
  <si>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</si>
  <si>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</si>
  <si>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</si>
  <si>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</si>
  <si>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</si>
  <si>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</si>
  <si>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</si>
  <si>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</si>
  <si>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</si>
  <si>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</si>
  <si>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</si>
  <si>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</si>
  <si>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</si>
  <si>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</si>
  <si>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</si>
  <si>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</si>
  <si>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</si>
  <si>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</si>
  <si>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</si>
  <si>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</si>
  <si>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</si>
  <si>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</si>
  <si>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</si>
  <si>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</si>
  <si>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</si>
  <si>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</si>
  <si>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</si>
  <si>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</si>
  <si>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</si>
  <si>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</si>
  <si>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</si>
  <si>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</si>
  <si>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</si>
  <si>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</si>
  <si>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</si>
  <si>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</si>
  <si>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</si>
  <si>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</si>
  <si>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</si>
  <si>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</si>
  <si>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</si>
  <si>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</si>
  <si>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</si>
  <si>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</si>
  <si>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</si>
  <si>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</si>
  <si>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</si>
  <si>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</si>
  <si>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</si>
  <si>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</si>
  <si>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</si>
  <si>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</si>
  <si>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</si>
  <si>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</si>
  <si>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</si>
  <si>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</si>
  <si>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</si>
  <si>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</si>
  <si>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</si>
  <si>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</si>
  <si>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</si>
  <si>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</si>
  <si>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</si>
  <si>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</si>
  <si>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</si>
  <si>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</si>
  <si>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</si>
  <si>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</si>
  <si>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</si>
  <si>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</si>
  <si>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</si>
  <si>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</si>
  <si>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</si>
  <si>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</si>
  <si>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</si>
  <si>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</si>
  <si>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</si>
  <si>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</si>
  <si>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</si>
  <si>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</si>
  <si>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</si>
  <si>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</si>
  <si>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</si>
  <si>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</si>
  <si>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</si>
  <si>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</si>
  <si>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</si>
  <si>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</si>
  <si>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</si>
  <si>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</si>
  <si>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</si>
  <si>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</si>
  <si>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</si>
  <si>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</si>
  <si>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</si>
  <si>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</si>
  <si>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</si>
  <si>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</si>
  <si>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</si>
  <si>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</si>
  <si>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</si>
  <si>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</si>
  <si>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</si>
  <si>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</si>
  <si>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</si>
  <si>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</si>
  <si>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</si>
  <si>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</si>
  <si>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</si>
  <si>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</si>
  <si>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</si>
  <si>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</si>
  <si>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</si>
  <si>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</si>
  <si>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</si>
  <si>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</si>
  <si>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</si>
  <si>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</si>
  <si>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</si>
  <si>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</si>
  <si>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</si>
  <si>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</si>
  <si>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</si>
  <si>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</si>
  <si>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</si>
  <si>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</si>
  <si>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</si>
  <si>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</si>
  <si>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</si>
  <si>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</si>
  <si>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</si>
  <si>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</si>
  <si>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</si>
  <si>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</si>
  <si>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</si>
  <si>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</si>
  <si>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</si>
  <si>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</si>
  <si>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</si>
  <si>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</si>
  <si>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</si>
  <si>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</si>
  <si>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</si>
  <si>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</si>
  <si>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</si>
  <si>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</si>
  <si>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</si>
  <si>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</si>
  <si>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</si>
  <si>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</si>
  <si>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</si>
  <si>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</si>
  <si>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</si>
  <si>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</si>
  <si>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</si>
  <si>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</si>
  <si>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</si>
  <si>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</si>
  <si>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</si>
  <si>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</si>
  <si>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</si>
  <si>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</si>
  <si>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</si>
  <si>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</si>
  <si>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</si>
  <si>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</si>
  <si>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</si>
  <si>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</si>
  <si>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</si>
  <si>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</si>
  <si>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</si>
  <si>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</si>
  <si>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</si>
  <si>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</si>
  <si>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</si>
  <si>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</si>
  <si>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</si>
  <si>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</si>
  <si>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</si>
  <si>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</si>
  <si>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</si>
  <si>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</si>
  <si>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</si>
  <si>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</si>
  <si>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</si>
  <si>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</si>
  <si>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</si>
  <si>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</si>
  <si>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</si>
  <si>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</si>
  <si>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</si>
  <si>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</si>
  <si>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</si>
  <si>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</si>
  <si>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</si>
  <si>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</si>
  <si>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</si>
  <si>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</si>
  <si>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</si>
  <si>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</si>
  <si>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</si>
  <si>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</si>
  <si>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</si>
  <si>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</si>
  <si>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</si>
  <si>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</si>
  <si>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</si>
  <si>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</si>
  <si>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</si>
  <si>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</si>
  <si>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</si>
  <si>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</si>
  <si>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</si>
  <si>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</si>
  <si>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</si>
  <si>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</si>
  <si>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</si>
  <si>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</si>
  <si>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</si>
  <si>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</si>
  <si>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</si>
  <si>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</si>
  <si>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</si>
  <si>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</si>
  <si>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</si>
  <si>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</si>
  <si>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</si>
  <si>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</si>
  <si>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</si>
  <si>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</si>
  <si>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</si>
  <si>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</si>
  <si>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</si>
  <si>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</si>
  <si>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</si>
  <si>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</si>
  <si>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</si>
  <si>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</si>
  <si>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</si>
  <si>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</si>
  <si>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</si>
  <si>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</si>
  <si>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</si>
  <si>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</si>
  <si>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</si>
  <si>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</si>
  <si>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</si>
  <si>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</si>
  <si>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</si>
  <si>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</si>
  <si>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</si>
  <si>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</si>
  <si>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</si>
  <si>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</si>
  <si>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</si>
  <si>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</si>
  <si>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</si>
  <si>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</si>
  <si>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</si>
  <si>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</si>
  <si>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</si>
  <si>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</si>
  <si>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</si>
  <si>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</si>
  <si>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</si>
  <si>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</si>
  <si>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</si>
  <si>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</si>
  <si>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</si>
  <si>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</si>
  <si>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</si>
  <si>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</si>
  <si>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</si>
  <si>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</si>
  <si>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</si>
  <si>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</si>
  <si>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</si>
  <si>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</si>
  <si>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</si>
  <si>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</si>
  <si>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</si>
  <si>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</si>
  <si>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</si>
  <si>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</si>
  <si>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</si>
  <si>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</si>
  <si>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</si>
  <si>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</si>
  <si>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</si>
  <si>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</si>
  <si>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</si>
  <si>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</si>
  <si>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</si>
  <si>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</si>
  <si>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</si>
  <si>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</si>
  <si>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</si>
  <si>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</si>
  <si>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</si>
  <si>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</si>
  <si>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</si>
  <si>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</si>
  <si>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</si>
  <si>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</si>
  <si>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</si>
  <si>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</si>
  <si>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</si>
  <si>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</si>
  <si>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</si>
  <si>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</si>
  <si>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</si>
  <si>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</si>
  <si>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</si>
  <si>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</si>
  <si>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</si>
  <si>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</si>
  <si>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</si>
  <si>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</si>
  <si>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</si>
  <si>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</si>
  <si>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</si>
  <si>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</si>
  <si>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</si>
  <si>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</si>
  <si>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</si>
  <si>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</si>
  <si>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</si>
  <si>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</si>
  <si>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</si>
  <si>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</si>
  <si>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</si>
  <si>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</si>
  <si>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</si>
  <si>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</si>
  <si>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</si>
  <si>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</si>
  <si>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</si>
  <si>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</si>
  <si>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</si>
  <si>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</si>
  <si>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</si>
  <si>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</si>
  <si>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</si>
  <si>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</si>
  <si>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</si>
  <si>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</si>
  <si>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</si>
  <si>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</si>
  <si>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</si>
  <si>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</si>
  <si>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</si>
  <si>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</si>
  <si>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</si>
  <si>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</si>
  <si>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</si>
  <si>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</si>
  <si>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</si>
  <si>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</si>
  <si>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</si>
  <si>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</si>
  <si>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</si>
  <si>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</si>
  <si>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</si>
  <si>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</si>
  <si>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</si>
  <si>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</si>
  <si>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</si>
  <si>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</si>
  <si>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</si>
  <si>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</si>
  <si>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</si>
  <si>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</si>
  <si>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</si>
  <si>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</si>
  <si>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</si>
  <si>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</si>
  <si>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</si>
  <si>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</si>
  <si>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</si>
  <si>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</si>
  <si>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</si>
  <si>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</si>
  <si>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</si>
  <si>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</si>
  <si>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</si>
  <si>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</si>
  <si>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</si>
  <si>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</si>
  <si>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</si>
  <si>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</si>
  <si>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</si>
  <si>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</si>
  <si>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</si>
  <si>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</si>
  <si>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</si>
  <si>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</si>
  <si>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</si>
  <si>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</si>
  <si>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</si>
  <si>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</si>
  <si>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</si>
  <si>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</si>
  <si>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</si>
  <si>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</si>
  <si>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</si>
  <si>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</si>
  <si>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</si>
  <si>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</si>
  <si>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</si>
  <si>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</si>
  <si>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</si>
  <si>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</si>
  <si>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</si>
  <si>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</si>
  <si>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</si>
  <si>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</si>
  <si>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</si>
  <si>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</si>
  <si>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</si>
  <si>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</si>
  <si>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</si>
  <si>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</si>
  <si>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</si>
  <si>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</si>
  <si>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</si>
  <si>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</si>
  <si>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</si>
  <si>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</si>
  <si>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</si>
  <si>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</si>
  <si>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</si>
  <si>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</si>
  <si>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</si>
  <si>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</si>
  <si>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</si>
  <si>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</si>
  <si>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</si>
  <si>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</si>
  <si>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</si>
  <si>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</si>
  <si>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</si>
  <si>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</si>
  <si>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</si>
  <si>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</si>
  <si>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</si>
  <si>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</si>
  <si>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</si>
  <si>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</si>
  <si>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</si>
  <si>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</si>
  <si>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</si>
  <si>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</si>
  <si>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</si>
  <si>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</si>
  <si>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</si>
  <si>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</si>
  <si>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</si>
  <si>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</si>
  <si>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</si>
  <si>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</si>
  <si>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</si>
  <si>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</si>
  <si>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</si>
  <si>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</si>
  <si>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</si>
  <si>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</si>
  <si>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</si>
  <si>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</si>
  <si>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</si>
  <si>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</si>
  <si>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</si>
  <si>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</si>
  <si>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</si>
  <si>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</si>
  <si>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</si>
  <si>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</si>
  <si>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</si>
  <si>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</si>
  <si>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</si>
  <si>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</si>
  <si>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</si>
  <si>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</si>
  <si>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</si>
  <si>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</si>
  <si>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</si>
  <si>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</si>
  <si>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</si>
  <si>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</si>
  <si>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</si>
  <si>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</si>
  <si>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</si>
  <si>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</si>
  <si>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</si>
  <si>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</si>
  <si>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</si>
  <si>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</si>
  <si>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</si>
  <si>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</si>
  <si>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</si>
  <si>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</si>
  <si>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</si>
  <si>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</si>
  <si>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</si>
  <si>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</si>
  <si>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</si>
  <si>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</si>
  <si>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</si>
  <si>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</si>
  <si>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</si>
  <si>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</si>
  <si>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</si>
  <si>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</si>
  <si>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</si>
  <si>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</si>
  <si>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</si>
  <si>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</si>
  <si>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</si>
  <si>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</si>
  <si>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</si>
  <si>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</si>
  <si>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</si>
  <si>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</si>
  <si>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</si>
  <si>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</si>
  <si>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</si>
  <si>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</si>
  <si>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</si>
  <si>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</si>
  <si>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</si>
  <si>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</si>
  <si>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</si>
  <si>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</si>
  <si>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</si>
  <si>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</si>
  <si>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</si>
  <si>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</si>
  <si>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</si>
  <si>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</si>
  <si>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</si>
  <si>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</si>
  <si>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</si>
  <si>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</si>
  <si>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</si>
  <si>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</si>
  <si>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</si>
  <si>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</si>
  <si>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</si>
  <si>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</si>
  <si>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</si>
  <si>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</si>
  <si>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</si>
  <si>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</si>
  <si>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</si>
  <si>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</si>
  <si>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</si>
  <si>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</si>
  <si>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</si>
  <si>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</si>
  <si>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</si>
  <si>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</si>
  <si>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</si>
  <si>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</si>
  <si>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</si>
  <si>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</si>
  <si>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</si>
  <si>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</si>
  <si>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</si>
  <si>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</si>
  <si>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</si>
  <si>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</si>
  <si>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</si>
  <si>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</si>
  <si>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</si>
  <si>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</si>
  <si>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</si>
  <si>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</si>
  <si>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</si>
  <si>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</si>
  <si>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</si>
  <si>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</si>
  <si>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</si>
  <si>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</si>
  <si>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</si>
  <si>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</si>
  <si>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</si>
  <si>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</si>
  <si>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</si>
  <si>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</si>
  <si>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</si>
  <si>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</si>
  <si>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</si>
  <si>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</si>
  <si>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</si>
  <si>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</si>
  <si>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</si>
  <si>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</si>
  <si>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</si>
  <si>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</si>
  <si>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</si>
  <si>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</si>
  <si>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</si>
  <si>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</si>
  <si>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</si>
  <si>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</si>
  <si>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</si>
  <si>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</si>
  <si>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</si>
  <si>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</si>
  <si>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</si>
  <si>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</si>
  <si>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</si>
  <si>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</si>
  <si>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</si>
  <si>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</si>
  <si>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</si>
  <si>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</si>
  <si>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</si>
  <si>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</si>
  <si>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</si>
  <si>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</si>
  <si>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</si>
  <si>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</si>
  <si>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</si>
  <si>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</si>
  <si>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</si>
  <si>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</si>
  <si>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</si>
  <si>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</si>
  <si>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</si>
  <si>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</si>
  <si>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</si>
  <si>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</si>
  <si>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</si>
  <si>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</si>
  <si>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</si>
  <si>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</si>
  <si>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</si>
  <si>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</si>
  <si>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</si>
  <si>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</si>
  <si>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</si>
  <si>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</si>
  <si>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</si>
  <si>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</si>
  <si>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</si>
  <si>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</si>
  <si>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</si>
  <si>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</si>
  <si>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</si>
  <si>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</si>
  <si>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</si>
  <si>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</si>
  <si>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</si>
  <si>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</si>
  <si>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</si>
  <si>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</si>
  <si>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</si>
  <si>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</si>
  <si>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</si>
  <si>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</si>
  <si>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</si>
  <si>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</si>
  <si>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</si>
  <si>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</si>
  <si>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</si>
  <si>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</si>
  <si>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</si>
  <si>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</si>
  <si>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</si>
  <si>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</si>
  <si>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</si>
  <si>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</si>
  <si>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</si>
  <si>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</si>
  <si>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</si>
  <si>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</si>
  <si>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</si>
  <si>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</si>
  <si>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</si>
  <si>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</si>
  <si>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</si>
  <si>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</si>
  <si>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</si>
  <si>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</si>
  <si>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</si>
  <si>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</si>
  <si>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</si>
  <si>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</si>
  <si>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</si>
  <si>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</si>
  <si>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</si>
  <si>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</si>
  <si>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</si>
  <si>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</si>
  <si>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</si>
  <si>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</si>
  <si>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</si>
  <si>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</si>
  <si>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</si>
  <si>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</si>
  <si>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</si>
  <si>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</si>
  <si>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</si>
  <si>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</si>
  <si>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</si>
  <si>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</si>
  <si>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</si>
  <si>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</si>
  <si>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</si>
  <si>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</si>
  <si>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</si>
  <si>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</si>
  <si>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</si>
  <si>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</si>
  <si>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</si>
  <si>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</si>
  <si>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</si>
  <si>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</si>
  <si>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</si>
  <si>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</si>
  <si>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</si>
  <si>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</si>
  <si>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</si>
  <si>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</si>
  <si>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</si>
  <si>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</si>
  <si>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</si>
  <si>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</si>
  <si>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</si>
  <si>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</si>
  <si>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</si>
  <si>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</si>
  <si>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</si>
  <si>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</si>
  <si>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</si>
  <si>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</si>
  <si>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</si>
  <si>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</si>
  <si>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</si>
  <si>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</si>
  <si>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</si>
  <si>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</si>
  <si>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</si>
  <si>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</si>
  <si>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</si>
  <si>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</si>
  <si>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</si>
  <si>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</si>
  <si>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</si>
  <si>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</si>
  <si>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</si>
  <si>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</si>
  <si>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</si>
  <si>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</si>
  <si>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</si>
  <si>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</si>
  <si>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</si>
  <si>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</si>
  <si>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</si>
  <si>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</si>
  <si>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</si>
  <si>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</si>
  <si>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</si>
  <si>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</si>
  <si>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</si>
  <si>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</si>
  <si>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</si>
  <si>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</si>
  <si>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</si>
  <si>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</si>
  <si>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</si>
  <si>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</si>
  <si>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</si>
  <si>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</si>
  <si>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</si>
  <si>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</si>
  <si>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</si>
  <si>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</si>
  <si>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</si>
  <si>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</si>
  <si>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</si>
  <si>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</si>
  <si>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</si>
  <si>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</si>
  <si>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</si>
  <si>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</si>
  <si>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</si>
  <si>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</si>
  <si>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</si>
  <si>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</si>
  <si>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</si>
  <si>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</si>
  <si>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</si>
  <si>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</si>
  <si>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</si>
  <si>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</si>
  <si>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</si>
  <si>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</si>
  <si>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</si>
  <si>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</si>
  <si>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</si>
  <si>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</si>
  <si>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</si>
  <si>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</si>
  <si>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</si>
  <si>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</si>
  <si>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</si>
  <si>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</si>
  <si>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</si>
  <si>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</si>
  <si>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</si>
  <si>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</si>
  <si>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</si>
  <si>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</si>
  <si>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</si>
  <si>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</si>
  <si>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</si>
  <si>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</si>
  <si>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</si>
  <si>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</si>
  <si>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</si>
  <si>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</si>
  <si>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</si>
  <si>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</si>
  <si>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</si>
  <si>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</si>
  <si>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</si>
  <si>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</si>
  <si>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</si>
  <si>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</si>
  <si>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</si>
  <si>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</si>
  <si>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</si>
  <si>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</si>
  <si>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</si>
  <si>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</si>
  <si>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</si>
  <si>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</si>
  <si>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</si>
  <si>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</si>
  <si>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</si>
  <si>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</si>
  <si>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</si>
  <si>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</si>
  <si>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</si>
  <si>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</si>
  <si>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</si>
  <si>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</si>
  <si>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</si>
  <si>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</si>
  <si>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</si>
  <si>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</si>
  <si>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</si>
  <si>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</si>
  <si>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</si>
  <si>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</si>
  <si>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</si>
  <si>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</si>
  <si>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</si>
  <si>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</si>
  <si>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</si>
  <si>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</si>
  <si>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</si>
  <si>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</si>
  <si>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</si>
  <si>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</si>
  <si>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</si>
  <si>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</si>
  <si>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</si>
  <si>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</si>
  <si>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</si>
  <si>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</si>
  <si>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</si>
  <si>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</si>
  <si>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</si>
  <si>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</si>
  <si>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</si>
  <si>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</si>
  <si>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</si>
  <si>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</si>
  <si>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</si>
  <si>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</si>
  <si>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</si>
  <si>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</si>
  <si>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</si>
  <si>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</si>
  <si>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</si>
  <si>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</si>
  <si>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</si>
  <si>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</si>
  <si>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</si>
  <si>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</si>
  <si>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</si>
  <si>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</si>
  <si>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</si>
  <si>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</si>
  <si>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</si>
  <si>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</si>
  <si>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</si>
  <si>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</si>
  <si>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</si>
  <si>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</si>
  <si>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</si>
  <si>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</si>
  <si>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</si>
  <si>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</si>
  <si>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</si>
  <si>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</si>
  <si>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</si>
  <si>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</si>
  <si>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</si>
  <si>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</si>
  <si>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</si>
  <si>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</si>
  <si>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</si>
  <si>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</si>
  <si>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</si>
  <si>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</si>
  <si>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</si>
  <si>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</si>
  <si>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</si>
  <si>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</si>
  <si>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</si>
  <si>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</si>
  <si>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</si>
  <si>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</si>
  <si>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</si>
  <si>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</si>
  <si>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</si>
  <si>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</si>
  <si>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</si>
  <si>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</si>
  <si>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</si>
  <si>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</si>
  <si>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</si>
  <si>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</si>
  <si>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</si>
  <si>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</si>
  <si>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</si>
  <si>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</si>
  <si>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</si>
  <si>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</si>
  <si>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</si>
  <si>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</si>
  <si>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</si>
  <si>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</si>
  <si>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</si>
  <si>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</si>
  <si>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</si>
  <si>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</si>
  <si>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</si>
  <si>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</si>
  <si>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</si>
  <si>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</si>
  <si>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</si>
  <si>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</si>
  <si>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</si>
  <si>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</si>
  <si>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</si>
  <si>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</si>
  <si>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</si>
  <si>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</si>
  <si>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</si>
  <si>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</si>
  <si>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</si>
  <si>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</si>
  <si>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</si>
  <si>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</si>
  <si>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</si>
  <si>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</si>
  <si>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</si>
  <si>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</si>
  <si>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</si>
  <si>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</si>
  <si>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</si>
  <si>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</si>
  <si>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</si>
  <si>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</si>
  <si>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</si>
  <si>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</si>
  <si>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</si>
  <si>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</si>
  <si>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</si>
  <si>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</si>
  <si>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</si>
  <si>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</si>
  <si>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</si>
  <si>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</si>
  <si>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</si>
  <si>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</si>
  <si>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</si>
  <si>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</si>
  <si>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</si>
  <si>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</si>
  <si>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</si>
  <si>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</si>
  <si>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</si>
  <si>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</si>
  <si>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</si>
  <si>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</si>
  <si>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</si>
  <si>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</si>
  <si>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</si>
  <si>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</si>
  <si>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</si>
  <si>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</si>
  <si>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</si>
  <si>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</si>
  <si>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</si>
  <si>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</si>
  <si>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</si>
  <si>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</si>
  <si>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</si>
  <si>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</si>
  <si>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</si>
  <si>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</si>
  <si>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</si>
  <si>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</si>
  <si>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</si>
  <si>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</si>
  <si>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</si>
  <si>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</si>
  <si>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</si>
  <si>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</si>
  <si>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</si>
  <si>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</si>
  <si>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</si>
  <si>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</si>
  <si>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</si>
  <si>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</si>
  <si>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</si>
  <si>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</si>
  <si>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</si>
  <si>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</si>
  <si>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</si>
  <si>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</si>
  <si>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</si>
  <si>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</si>
  <si>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</si>
  <si>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</si>
  <si>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</si>
  <si>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</si>
  <si>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</si>
  <si>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</si>
  <si>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</si>
  <si>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</si>
  <si>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</si>
  <si>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</si>
  <si>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</si>
  <si>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</si>
  <si>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</si>
  <si>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</si>
  <si>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</si>
  <si>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</si>
  <si>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</si>
  <si>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</si>
  <si>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</si>
  <si>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</si>
  <si>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</si>
  <si>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</si>
  <si>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</si>
  <si>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</si>
  <si>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</si>
  <si>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</si>
  <si>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</si>
  <si>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</si>
  <si>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</si>
  <si>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</si>
  <si>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</si>
  <si>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</si>
  <si>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</si>
  <si>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</si>
  <si>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</si>
  <si>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</si>
  <si>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</si>
  <si>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</si>
  <si>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</si>
  <si>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</si>
  <si>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</si>
  <si>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</si>
  <si>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</si>
  <si>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</si>
  <si>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</si>
  <si>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</si>
  <si>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</si>
  <si>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</si>
  <si>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</si>
  <si>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</si>
  <si>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</si>
  <si>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</si>
  <si>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</si>
  <si>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</si>
  <si>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</si>
  <si>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</si>
  <si>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</si>
  <si>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</si>
  <si>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</si>
  <si>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</si>
  <si>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</si>
  <si>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</si>
  <si>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</si>
  <si>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</si>
  <si>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</si>
  <si>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</si>
  <si>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</si>
  <si>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</si>
  <si>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</si>
  <si>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</si>
  <si>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</si>
  <si>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</si>
  <si>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</si>
  <si>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</si>
  <si>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</si>
  <si>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</si>
  <si>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</si>
  <si>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</si>
  <si>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</si>
  <si>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</si>
  <si>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</si>
  <si>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</si>
  <si>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</si>
  <si>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</si>
  <si>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</si>
  <si>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</si>
  <si>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</si>
  <si>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</si>
  <si>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</si>
  <si>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</si>
  <si>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</si>
  <si>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</si>
  <si>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</si>
  <si>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</si>
  <si>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</si>
  <si>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</si>
  <si>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</si>
  <si>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</si>
  <si>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</si>
  <si>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</si>
  <si>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</si>
  <si>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</si>
  <si>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</si>
  <si>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</si>
  <si>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</si>
  <si>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</si>
  <si>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</si>
  <si>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</si>
  <si>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</si>
  <si>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</si>
  <si>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</si>
  <si>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</si>
  <si>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</si>
  <si>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</si>
  <si>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</si>
  <si>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</si>
  <si>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</si>
  <si>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</si>
  <si>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</si>
  <si>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</si>
  <si>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</si>
  <si>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</si>
  <si>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</si>
  <si>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</si>
  <si>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</si>
  <si>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</si>
  <si>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</si>
  <si>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</si>
  <si>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</si>
  <si>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</si>
  <si>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</si>
  <si>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</si>
  <si>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</si>
  <si>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</si>
  <si>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</si>
  <si>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</si>
  <si>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</si>
  <si>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</si>
  <si>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</si>
  <si>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</si>
  <si>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</si>
  <si>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</si>
  <si>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</si>
  <si>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</si>
  <si>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</si>
  <si>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</si>
  <si>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</si>
  <si>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</si>
  <si>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</si>
  <si>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</si>
  <si>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</si>
  <si>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</si>
  <si>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</si>
  <si>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</si>
  <si>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</si>
  <si>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</si>
  <si>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</si>
  <si>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</si>
  <si>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</si>
  <si>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</si>
  <si>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</si>
  <si>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</si>
  <si>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</si>
  <si>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</si>
  <si>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</si>
  <si>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</si>
  <si>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</si>
  <si>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</si>
  <si>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</si>
  <si>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</si>
  <si>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</si>
  <si>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</si>
  <si>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</si>
  <si>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</si>
  <si>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</si>
  <si>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</si>
  <si>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</si>
  <si>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</si>
  <si>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</si>
  <si>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</si>
  <si>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</si>
  <si>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</si>
  <si>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</si>
  <si>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</si>
  <si>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</si>
  <si>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</si>
  <si>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</si>
  <si>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</si>
  <si>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</si>
  <si>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</si>
  <si>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</si>
  <si>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</si>
  <si>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</si>
  <si>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</si>
  <si>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</si>
  <si>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</si>
  <si>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</si>
  <si>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</si>
  <si>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</si>
  <si>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</si>
  <si>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</si>
  <si>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</si>
  <si>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</si>
  <si>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</si>
  <si>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</si>
  <si>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</si>
  <si>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</si>
  <si>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</si>
  <si>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</si>
  <si>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</si>
  <si>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</si>
  <si>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</si>
  <si>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</si>
  <si>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</si>
  <si>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</si>
  <si>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</si>
  <si>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</si>
  <si>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</si>
  <si>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</si>
  <si>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</si>
  <si>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</si>
  <si>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</si>
  <si>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</si>
  <si>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</si>
  <si>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</si>
  <si>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</si>
  <si>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</si>
  <si>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</si>
  <si>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</si>
  <si>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</si>
  <si>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</si>
  <si>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</si>
  <si>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</si>
  <si>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</si>
  <si>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</si>
  <si>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</si>
  <si>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</si>
  <si>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</si>
  <si>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</si>
  <si>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</si>
  <si>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</si>
  <si>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</si>
  <si>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</si>
  <si>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</si>
  <si>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</si>
  <si>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</si>
  <si>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</si>
  <si>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</si>
  <si>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</si>
  <si>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</si>
  <si>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</si>
  <si>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</si>
  <si>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</si>
  <si>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</si>
  <si>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</si>
  <si>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</si>
  <si>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</si>
  <si>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</si>
  <si>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</si>
  <si>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</si>
  <si>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</si>
  <si>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</si>
  <si>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</si>
  <si>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</si>
  <si>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</si>
  <si>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</si>
  <si>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</si>
  <si>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</si>
  <si>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</si>
  <si>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</si>
  <si>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</si>
  <si>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</si>
  <si>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</si>
  <si>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</si>
  <si>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</si>
  <si>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</si>
  <si>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</si>
  <si>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</si>
  <si>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</si>
  <si>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</si>
  <si>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</si>
  <si>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</si>
  <si>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</si>
  <si>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</si>
  <si>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</si>
  <si>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</si>
  <si>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</si>
  <si>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</si>
  <si>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</si>
  <si>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</si>
  <si>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</si>
  <si>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</si>
  <si>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</si>
  <si>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</si>
  <si>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</si>
  <si>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</si>
  <si>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</si>
  <si>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</si>
  <si>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</si>
  <si>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</si>
  <si>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</si>
  <si>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</si>
  <si>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</si>
  <si>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</si>
  <si>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</si>
  <si>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</si>
  <si>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</si>
  <si>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</si>
  <si>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</si>
  <si>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</si>
  <si>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</si>
  <si>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</si>
  <si>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</si>
  <si>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</si>
  <si>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</si>
  <si>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</si>
  <si>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</si>
  <si>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</si>
  <si>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</si>
  <si>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</si>
  <si>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</si>
  <si>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</si>
  <si>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</si>
  <si>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</si>
  <si>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</si>
  <si>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</si>
  <si>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</si>
  <si>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</si>
  <si>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</si>
  <si>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</si>
  <si>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</si>
  <si>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</si>
  <si>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</si>
  <si>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</si>
  <si>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</si>
  <si>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</si>
  <si>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</si>
  <si>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</si>
  <si>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</si>
  <si>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</si>
  <si>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</si>
  <si>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</si>
  <si>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</si>
  <si>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</si>
  <si>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</si>
  <si>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</si>
  <si>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</si>
  <si>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</si>
  <si>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</si>
  <si>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</si>
  <si>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</si>
  <si>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</si>
  <si>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</si>
  <si>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</si>
  <si>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</si>
  <si>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</si>
  <si>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</si>
  <si>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</si>
  <si>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</si>
  <si>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</si>
  <si>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</si>
  <si>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</si>
  <si>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</si>
  <si>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</si>
  <si>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</si>
  <si>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</si>
  <si>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</si>
  <si>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</si>
  <si>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</si>
  <si>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</si>
  <si>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</si>
  <si>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</si>
  <si>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</si>
  <si>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</si>
  <si>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</si>
  <si>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</si>
  <si>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</si>
  <si>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</si>
  <si>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</si>
  <si>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</si>
  <si>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</si>
  <si>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</si>
  <si>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</si>
  <si>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</si>
  <si>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</si>
  <si>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</si>
  <si>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</si>
  <si>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</si>
  <si>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</si>
  <si>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</si>
  <si>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</si>
  <si>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</si>
  <si>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</si>
  <si>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</si>
  <si>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</si>
  <si>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</si>
  <si>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</si>
  <si>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</si>
  <si>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</si>
  <si>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</si>
  <si>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</si>
  <si>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</si>
  <si>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</si>
  <si>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</si>
  <si>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</si>
  <si>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</si>
  <si>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</si>
  <si>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</si>
  <si>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</si>
  <si>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</si>
  <si>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</si>
  <si>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</si>
  <si>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</si>
  <si>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</si>
  <si>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</si>
  <si>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</si>
  <si>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</si>
  <si>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</si>
  <si>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</si>
  <si>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</si>
  <si>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</si>
  <si>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</si>
  <si>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</si>
  <si>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</si>
  <si>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</si>
  <si>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</si>
  <si>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</si>
  <si>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</si>
  <si>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</si>
  <si>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</si>
  <si>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</si>
  <si>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</si>
  <si>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</si>
  <si>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</si>
  <si>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</si>
  <si>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</si>
  <si>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</si>
  <si>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</si>
  <si>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</si>
  <si>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</si>
  <si>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</si>
  <si>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</si>
  <si>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</si>
  <si>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</si>
  <si>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</si>
  <si>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</si>
  <si>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</si>
  <si>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</si>
  <si>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</si>
  <si>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</si>
  <si>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</si>
  <si>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</si>
  <si>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</si>
  <si>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</si>
  <si>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</si>
  <si>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</si>
  <si>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</si>
  <si>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</si>
  <si>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</si>
  <si>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</si>
  <si>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</si>
  <si>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</si>
  <si>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</si>
  <si>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</si>
  <si>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</si>
  <si>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</si>
  <si>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</si>
  <si>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</si>
  <si>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</si>
  <si>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</si>
  <si>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</si>
  <si>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</si>
  <si>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</si>
  <si>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</si>
  <si>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</si>
  <si>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</si>
  <si>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</si>
  <si>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</si>
  <si>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</si>
  <si>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</si>
  <si>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</si>
  <si>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</si>
  <si>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</si>
  <si>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</si>
  <si>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</si>
  <si>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</si>
  <si>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</si>
  <si>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</si>
  <si>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</si>
  <si>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</si>
  <si>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</si>
  <si>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</si>
  <si>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</si>
  <si>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</si>
  <si>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</si>
  <si>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</si>
  <si>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</si>
  <si>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</si>
  <si>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</si>
  <si>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</si>
  <si>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</si>
  <si>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</si>
  <si>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</si>
  <si>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</si>
  <si>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</si>
  <si>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</si>
  <si>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</si>
  <si>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</si>
  <si>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</si>
  <si>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</si>
  <si>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</si>
  <si>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</si>
  <si>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</si>
  <si>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</si>
  <si>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</si>
  <si>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</si>
  <si>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</si>
  <si>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</si>
  <si>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</si>
  <si>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</si>
  <si>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</si>
  <si>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</si>
  <si>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</si>
  <si>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</si>
  <si>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</si>
  <si>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</si>
  <si>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</si>
  <si>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</si>
  <si>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</si>
  <si>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</si>
  <si>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</si>
  <si>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</si>
  <si>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</si>
  <si>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</si>
  <si>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</si>
  <si>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</si>
  <si>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</si>
  <si>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</si>
  <si>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</si>
  <si>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</si>
  <si>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</si>
  <si>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</si>
  <si>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</si>
  <si>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</si>
  <si>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</si>
  <si>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</si>
  <si>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</si>
  <si>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</si>
  <si>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</si>
  <si>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</si>
  <si>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</si>
  <si>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</si>
  <si>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</si>
  <si>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</si>
  <si>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</si>
  <si>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</si>
  <si>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</si>
  <si>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</si>
  <si>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</si>
  <si>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</si>
  <si>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</si>
  <si>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</si>
  <si>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</si>
  <si>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</si>
  <si>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</si>
  <si>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</si>
  <si>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</si>
  <si>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</si>
  <si>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</si>
  <si>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</si>
  <si>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</si>
  <si>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</si>
  <si>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</si>
  <si>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</si>
  <si>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</si>
  <si>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</si>
  <si>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</si>
  <si>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</si>
  <si>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</si>
  <si>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</si>
  <si>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</si>
  <si>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</si>
  <si>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</si>
  <si>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</si>
  <si>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</si>
  <si>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</si>
  <si>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</si>
  <si>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</si>
  <si>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</si>
  <si>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</si>
  <si>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</si>
  <si>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</si>
  <si>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</si>
  <si>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</si>
  <si>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</si>
  <si>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</si>
  <si>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</si>
  <si>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</si>
  <si>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</si>
  <si>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</si>
  <si>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</si>
  <si>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</si>
  <si>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</si>
  <si>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</si>
  <si>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</si>
  <si>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</si>
  <si>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</si>
  <si>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</si>
  <si>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</si>
  <si>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</si>
  <si>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</si>
  <si>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</si>
  <si>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</si>
  <si>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</si>
  <si>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</si>
  <si>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</si>
  <si>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</si>
  <si>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</si>
  <si>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</si>
  <si>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</si>
  <si>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</si>
  <si>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</si>
  <si>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</si>
  <si>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</si>
  <si>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</si>
  <si>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</si>
  <si>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</si>
  <si>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</si>
  <si>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</si>
  <si>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</si>
  <si>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</si>
  <si>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</si>
  <si>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</si>
  <si>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</si>
  <si>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</si>
  <si>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</si>
  <si>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</si>
  <si>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</si>
  <si>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</si>
  <si>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</si>
  <si>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</si>
  <si>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</si>
  <si>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</si>
  <si>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</si>
  <si>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</si>
  <si>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</si>
  <si>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</si>
  <si>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</si>
  <si>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</si>
  <si>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</si>
  <si>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</si>
  <si>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</si>
  <si>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</si>
  <si>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</si>
  <si>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</si>
  <si>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</si>
  <si>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</si>
  <si>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</si>
  <si>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</si>
  <si>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</si>
  <si>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</si>
  <si>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</si>
  <si>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</si>
  <si>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</si>
  <si>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</si>
  <si>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</si>
  <si>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</si>
  <si>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</si>
  <si>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</si>
  <si>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</si>
  <si>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</si>
  <si>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</si>
  <si>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</si>
  <si>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</si>
  <si>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</si>
  <si>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</si>
  <si>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</si>
  <si>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</si>
  <si>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</si>
  <si>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</si>
  <si>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</si>
  <si>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</si>
  <si>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</si>
  <si>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</si>
  <si>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</si>
  <si>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</si>
  <si>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</si>
  <si>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</si>
  <si>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</si>
  <si>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</si>
  <si>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</si>
  <si>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</si>
  <si>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</si>
  <si>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</si>
  <si>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</si>
  <si>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</si>
  <si>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</si>
  <si>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</si>
  <si>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</si>
  <si>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</si>
  <si>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</si>
  <si>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</si>
  <si>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</si>
  <si>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</si>
  <si>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</si>
  <si>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</si>
  <si>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</si>
  <si>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</si>
  <si>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</si>
  <si>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</si>
  <si>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</si>
  <si>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</si>
  <si>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</si>
  <si>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</si>
  <si>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</si>
  <si>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</si>
  <si>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</si>
  <si>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</si>
  <si>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</si>
  <si>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</si>
  <si>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</si>
  <si>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</si>
  <si>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</si>
  <si>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</si>
  <si>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</si>
  <si>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</si>
  <si>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</si>
  <si>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</si>
  <si>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</si>
  <si>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</si>
  <si>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</si>
  <si>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</si>
  <si>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</si>
  <si>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</si>
  <si>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</si>
  <si>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</si>
  <si>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</si>
  <si>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</si>
  <si>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</si>
  <si>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</si>
  <si>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</si>
  <si>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</si>
  <si>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</si>
  <si>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</si>
  <si>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</si>
  <si>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</si>
  <si>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</si>
  <si>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</si>
  <si>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</si>
  <si>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</si>
  <si>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</si>
  <si>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</si>
  <si>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</si>
  <si>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</si>
  <si>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</si>
  <si>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</si>
  <si>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</si>
  <si>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</si>
  <si>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</si>
  <si>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</si>
  <si>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</si>
  <si>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</si>
  <si>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</si>
  <si>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</si>
  <si>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</si>
  <si>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</si>
  <si>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</si>
  <si>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</si>
  <si>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</si>
  <si>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</si>
  <si>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</si>
  <si>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</si>
  <si>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</si>
  <si>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</si>
  <si>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</si>
  <si>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</si>
  <si>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</si>
  <si>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</si>
  <si>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</si>
  <si>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</si>
  <si>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</si>
  <si>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</si>
  <si>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</si>
  <si>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</si>
  <si>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</si>
  <si>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</si>
  <si>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</si>
  <si>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</si>
  <si>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</si>
  <si>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</si>
  <si>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</si>
  <si>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</si>
  <si>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</si>
  <si>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</si>
  <si>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</si>
  <si>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</si>
  <si>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</si>
  <si>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</si>
  <si>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</si>
  <si>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</si>
  <si>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</si>
  <si>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</si>
  <si>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</si>
  <si>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</si>
  <si>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</si>
  <si>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</si>
  <si>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</si>
  <si>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</si>
  <si>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</si>
  <si>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</si>
  <si>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</si>
  <si>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</si>
  <si>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</si>
  <si>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</si>
  <si>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</si>
  <si>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</si>
  <si>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</si>
  <si>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</si>
  <si>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</si>
  <si>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</si>
  <si>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</si>
  <si>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</si>
  <si>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</si>
  <si>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</si>
  <si>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</si>
  <si>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</si>
  <si>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</si>
  <si>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</si>
  <si>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</si>
  <si>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</si>
  <si>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</si>
  <si>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</si>
  <si>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</si>
  <si>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</si>
  <si>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</si>
  <si>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</si>
  <si>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</si>
  <si>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</si>
  <si>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</si>
  <si>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</si>
  <si>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</si>
  <si>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</si>
  <si>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</si>
  <si>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</si>
  <si>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</si>
  <si>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</si>
  <si>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</si>
  <si>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</si>
  <si>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</si>
  <si>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</si>
  <si>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</si>
  <si>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</si>
  <si>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</si>
  <si>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</si>
  <si>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</si>
  <si>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</si>
  <si>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</si>
  <si>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</si>
  <si>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</si>
  <si>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</si>
  <si>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</si>
  <si>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</si>
  <si>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</si>
  <si>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</si>
  <si>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</si>
  <si>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</si>
  <si>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</si>
  <si>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</si>
  <si>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</si>
  <si>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</si>
  <si>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</si>
  <si>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</si>
  <si>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</si>
  <si>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</si>
  <si>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</si>
  <si>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</si>
  <si>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</si>
  <si>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</si>
  <si>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</si>
  <si>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</si>
  <si>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</si>
  <si>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</si>
  <si>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</si>
  <si>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</si>
  <si>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</si>
  <si>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</si>
  <si>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</si>
  <si>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</si>
  <si>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</si>
  <si>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</si>
  <si>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</si>
  <si>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</si>
  <si>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</si>
  <si>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</si>
  <si>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</si>
  <si>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</si>
  <si>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</si>
  <si>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</si>
  <si>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</si>
  <si>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</si>
  <si>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</si>
  <si>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</si>
  <si>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</si>
  <si>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</si>
  <si>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</si>
  <si>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</si>
  <si>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</si>
  <si>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</si>
  <si>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</si>
  <si>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</si>
  <si>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</si>
  <si>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</si>
  <si>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</si>
  <si>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</si>
  <si>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</si>
  <si>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</si>
  <si>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</si>
  <si>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</si>
  <si>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</si>
  <si>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</si>
  <si>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</si>
  <si>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</si>
  <si>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</si>
  <si>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</si>
  <si>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</si>
  <si>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</si>
  <si>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</si>
  <si>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</si>
  <si>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</si>
  <si>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</si>
  <si>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</si>
  <si>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</si>
  <si>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</si>
  <si>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</si>
  <si>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</si>
  <si>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</si>
  <si>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</si>
  <si>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</si>
  <si>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</si>
  <si>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</si>
  <si>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</si>
  <si>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</si>
  <si>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</si>
  <si>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</si>
  <si>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</si>
  <si>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</si>
  <si>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</si>
  <si>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</si>
  <si>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</si>
  <si>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</si>
  <si>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</si>
  <si>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</si>
  <si>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</si>
  <si>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</si>
  <si>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</si>
  <si>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</si>
  <si>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</si>
  <si>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</si>
  <si>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</si>
  <si>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</si>
  <si>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</si>
  <si>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</si>
  <si>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</si>
  <si>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</si>
  <si>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</si>
  <si>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</si>
  <si>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</si>
  <si>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</si>
  <si>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</si>
  <si>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</si>
  <si>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</si>
  <si>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</si>
  <si>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</si>
  <si>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</si>
  <si>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</si>
  <si>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</si>
  <si>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</si>
  <si>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</si>
  <si>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</si>
  <si>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</si>
  <si>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</si>
  <si>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</si>
  <si>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</si>
  <si>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</si>
  <si>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</si>
  <si>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</si>
  <si>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</si>
  <si>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</si>
  <si>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</si>
  <si>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</si>
  <si>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</si>
  <si>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</si>
  <si>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</si>
  <si>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</si>
  <si>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</si>
  <si>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</si>
  <si>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</si>
  <si>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</si>
  <si>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</si>
  <si>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</si>
  <si>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</si>
  <si>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</si>
  <si>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</si>
  <si>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</si>
  <si>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</si>
  <si>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</si>
  <si>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</si>
  <si>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</si>
  <si>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</si>
  <si>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</si>
  <si>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</si>
  <si>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</si>
  <si>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</si>
  <si>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</si>
  <si>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</si>
  <si>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</si>
  <si>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</si>
  <si>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</si>
  <si>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</si>
  <si>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</si>
  <si>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</si>
  <si>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</si>
  <si>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</si>
  <si>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</si>
  <si>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</si>
  <si>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</si>
  <si>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</si>
  <si>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</si>
  <si>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</si>
  <si>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</si>
  <si>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</si>
  <si>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</si>
  <si>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</si>
  <si>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</si>
  <si>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</si>
  <si>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</si>
  <si>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</si>
  <si>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</si>
  <si>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</si>
  <si>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</si>
  <si>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</si>
  <si>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</si>
  <si>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</si>
  <si>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</si>
  <si>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</si>
  <si>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</si>
  <si>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</si>
  <si>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</si>
  <si>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</si>
  <si>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</si>
  <si>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</si>
  <si>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</si>
  <si>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</si>
  <si>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</si>
  <si>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</si>
  <si>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</si>
  <si>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</si>
  <si>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</si>
  <si>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</si>
  <si>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</si>
  <si>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</si>
  <si>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</si>
  <si>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</si>
  <si>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</si>
  <si>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</si>
  <si>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</si>
  <si>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</si>
  <si>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</si>
  <si>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</si>
  <si>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</si>
  <si>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</si>
  <si>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</si>
  <si>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</si>
  <si>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</si>
  <si>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</si>
  <si>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</si>
  <si>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</si>
  <si>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</si>
  <si>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</si>
  <si>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</si>
  <si>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</si>
  <si>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</si>
  <si>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</si>
  <si>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</si>
  <si>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</si>
  <si>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</si>
  <si>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</si>
  <si>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</si>
  <si>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</si>
  <si>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</si>
  <si>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</si>
  <si>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</si>
  <si>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</si>
  <si>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</si>
  <si>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</si>
  <si>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</si>
  <si>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</si>
  <si>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</si>
  <si>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</si>
  <si>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</si>
  <si>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</si>
  <si>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</si>
  <si>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</si>
  <si>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</si>
  <si>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</si>
  <si>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</si>
  <si>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</si>
  <si>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</si>
  <si>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</si>
  <si>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</si>
  <si>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</si>
  <si>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</si>
  <si>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</si>
  <si>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</si>
  <si>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</si>
  <si>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</si>
  <si>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</si>
  <si>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</si>
  <si>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</si>
  <si>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</si>
  <si>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</si>
  <si>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</si>
  <si>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</si>
  <si>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</si>
  <si>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</si>
  <si>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</si>
  <si>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</si>
  <si>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</si>
  <si>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</si>
  <si>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</si>
  <si>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</si>
  <si>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</si>
  <si>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</si>
  <si>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</si>
  <si>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</si>
  <si>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</si>
  <si>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</si>
  <si>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</si>
  <si>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</si>
  <si>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</si>
  <si>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</si>
  <si>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</si>
  <si>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</si>
  <si>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</si>
  <si>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</si>
  <si>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</si>
  <si>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</si>
  <si>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</si>
  <si>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</si>
  <si>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</si>
  <si>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</si>
  <si>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</si>
  <si>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</si>
  <si>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</si>
  <si>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</si>
  <si>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</si>
  <si>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</si>
  <si>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</si>
  <si>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</si>
  <si>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</si>
  <si>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</si>
  <si>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</si>
  <si>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</si>
  <si>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</si>
  <si>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</si>
  <si>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</si>
  <si>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</si>
  <si>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</si>
  <si>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</si>
  <si>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</si>
  <si>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</si>
  <si>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</si>
  <si>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</si>
  <si>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</si>
  <si>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</si>
  <si>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</si>
  <si>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</si>
  <si>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</si>
  <si>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</si>
  <si>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</si>
  <si>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</si>
  <si>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</si>
  <si>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</si>
  <si>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</si>
  <si>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</si>
  <si>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</si>
  <si>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</si>
  <si>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</si>
  <si>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</si>
  <si>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</si>
  <si>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</si>
  <si>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</si>
  <si>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</si>
  <si>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</si>
  <si>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</si>
  <si>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</si>
  <si>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</si>
  <si>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</si>
  <si>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</si>
  <si>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</si>
  <si>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</si>
  <si>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</si>
  <si>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</si>
  <si>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</si>
  <si>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</si>
  <si>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</si>
  <si>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</si>
  <si>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</si>
  <si>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</si>
  <si>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</si>
  <si>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</si>
  <si>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</si>
  <si>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</si>
  <si>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</si>
  <si>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</si>
  <si>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</si>
  <si>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</si>
  <si>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</si>
  <si>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</si>
  <si>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</si>
  <si>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</si>
  <si>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</si>
  <si>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</si>
  <si>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</si>
  <si>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</si>
  <si>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</si>
  <si>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</si>
  <si>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</si>
  <si>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</si>
  <si>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</si>
  <si>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</si>
  <si>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</si>
  <si>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</si>
  <si>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</si>
  <si>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</si>
  <si>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</si>
  <si>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</si>
  <si>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</si>
  <si>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</si>
  <si>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</si>
  <si>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</si>
  <si>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</si>
  <si>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</si>
  <si>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</si>
  <si>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</si>
  <si>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</si>
  <si>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</si>
  <si>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</si>
  <si>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</si>
  <si>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</si>
  <si>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</si>
  <si>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</si>
  <si>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</si>
  <si>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</si>
  <si>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</si>
  <si>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</si>
  <si>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</si>
  <si>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</si>
  <si>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</si>
  <si>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</si>
  <si>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</si>
  <si>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</si>
  <si>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</si>
  <si>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</si>
  <si>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</si>
  <si>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</si>
  <si>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</si>
  <si>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</si>
  <si>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</si>
  <si>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</si>
  <si>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</si>
  <si>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</si>
  <si>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</si>
  <si>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</si>
  <si>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</si>
  <si>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</si>
  <si>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</si>
  <si>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</si>
  <si>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</si>
  <si>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</si>
  <si>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</si>
  <si>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</si>
  <si>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</si>
  <si>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</si>
  <si>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</si>
  <si>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</si>
  <si>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</si>
  <si>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</si>
  <si>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</si>
  <si>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</si>
  <si>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</si>
  <si>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</si>
  <si>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</si>
  <si>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</si>
  <si>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</si>
  <si>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</si>
  <si>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</si>
  <si>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</si>
  <si>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</si>
  <si>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</si>
  <si>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</si>
  <si>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</si>
  <si>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</si>
  <si>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</si>
  <si>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</si>
  <si>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</si>
  <si>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</si>
  <si>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</si>
  <si>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</si>
  <si>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</si>
  <si>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</si>
  <si>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</si>
  <si>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</si>
  <si>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</si>
  <si>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</si>
  <si>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</si>
  <si>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</si>
  <si>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</si>
  <si>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</si>
  <si>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</si>
  <si>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</si>
  <si>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</si>
  <si>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</si>
  <si>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</si>
  <si>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</si>
  <si>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</si>
  <si>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</si>
  <si>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</si>
  <si>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</si>
  <si>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</si>
  <si>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</si>
  <si>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</si>
  <si>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</si>
  <si>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</si>
  <si>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</si>
  <si>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</si>
  <si>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</si>
  <si>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</si>
  <si>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</si>
  <si>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</si>
  <si>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</si>
  <si>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</si>
  <si>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</si>
  <si>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</si>
  <si>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</si>
  <si>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</si>
  <si>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</si>
  <si>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</si>
  <si>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</si>
  <si>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</si>
  <si>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</si>
  <si>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</si>
  <si>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</si>
  <si>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</si>
  <si>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</si>
  <si>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</si>
  <si>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</si>
  <si>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</si>
  <si>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</si>
  <si>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</si>
  <si>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</si>
  <si>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</si>
  <si>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</si>
  <si>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</si>
  <si>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</si>
  <si>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</si>
  <si>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</si>
  <si>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</si>
  <si>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</si>
  <si>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</si>
  <si>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</si>
  <si>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</si>
  <si>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</si>
  <si>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</si>
  <si>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</si>
  <si>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</si>
  <si>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</si>
  <si>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</si>
  <si>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</si>
  <si>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</si>
  <si>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</si>
  <si>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</si>
  <si>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</si>
  <si>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</si>
  <si>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</si>
  <si>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</si>
  <si>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</si>
  <si>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</si>
  <si>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</si>
  <si>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</si>
  <si>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</si>
  <si>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</si>
  <si>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</si>
  <si>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</si>
  <si>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</si>
  <si>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</si>
  <si>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</si>
  <si>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</si>
  <si>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</si>
  <si>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</si>
  <si>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</si>
  <si>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</si>
  <si>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</si>
  <si>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</si>
  <si>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</si>
  <si>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</si>
  <si>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</si>
  <si>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</si>
  <si>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</si>
  <si>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</si>
  <si>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</si>
  <si>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</si>
  <si>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</si>
  <si>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</si>
  <si>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</si>
  <si>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</si>
  <si>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</si>
  <si>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</si>
  <si>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</si>
  <si>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</si>
  <si>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</si>
  <si>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</si>
  <si>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</si>
  <si>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</si>
  <si>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</si>
  <si>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</si>
  <si>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</si>
  <si>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</si>
  <si>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</si>
  <si>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</si>
  <si>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</si>
  <si>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</si>
  <si>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</si>
  <si>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</si>
  <si>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</si>
  <si>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</si>
  <si>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</si>
  <si>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</si>
  <si>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</si>
  <si>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</si>
  <si>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</si>
  <si>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</si>
  <si>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</si>
  <si>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</si>
  <si>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</si>
  <si>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</si>
  <si>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</si>
  <si>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</si>
  <si>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</si>
  <si>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</si>
  <si>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</si>
  <si>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</si>
  <si>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</si>
  <si>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</si>
  <si>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</si>
  <si>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</si>
  <si>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</si>
  <si>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</si>
  <si>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</si>
  <si>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</si>
  <si>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</si>
  <si>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</si>
  <si>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</si>
  <si>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</si>
  <si>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</si>
  <si>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</si>
  <si>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</si>
  <si>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</si>
  <si>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</si>
  <si>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</si>
  <si>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</si>
  <si>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</si>
  <si>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</si>
  <si>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</si>
  <si>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</si>
  <si>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</si>
  <si>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</si>
  <si>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</si>
  <si>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</si>
  <si>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</si>
  <si>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</si>
  <si>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</si>
  <si>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</si>
  <si>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</si>
  <si>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</si>
  <si>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</si>
  <si>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</si>
  <si>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</si>
  <si>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</si>
  <si>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</si>
  <si>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</si>
  <si>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</si>
  <si>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</si>
  <si>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</si>
  <si>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</si>
  <si>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</si>
  <si>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</si>
  <si>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</si>
  <si>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</si>
  <si>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</si>
  <si>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</si>
  <si>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</si>
  <si>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</si>
  <si>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</si>
  <si>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</si>
  <si>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</si>
  <si>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</si>
  <si>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</si>
  <si>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</si>
  <si>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</si>
  <si>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</si>
  <si>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</si>
  <si>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</si>
  <si>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</si>
  <si>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</si>
  <si>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</si>
  <si>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</si>
  <si>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</si>
  <si>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</si>
  <si>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</si>
  <si>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</si>
  <si>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</si>
  <si>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</si>
  <si>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</si>
  <si>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</si>
  <si>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</si>
  <si>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</si>
  <si>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</si>
  <si>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</si>
  <si>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</si>
  <si>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</si>
  <si>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</si>
  <si>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</si>
  <si>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</si>
  <si>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</si>
  <si>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</si>
  <si>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</si>
  <si>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</si>
  <si>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</si>
  <si>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</si>
  <si>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</si>
  <si>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</si>
  <si>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</si>
  <si>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</si>
  <si>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</si>
  <si>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</si>
  <si>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</si>
  <si>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</si>
  <si>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</si>
  <si>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</si>
  <si>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</si>
  <si>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</si>
  <si>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</si>
  <si>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</si>
  <si>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</si>
  <si>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</si>
  <si>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</si>
  <si>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</si>
  <si>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</si>
  <si>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</si>
  <si>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</si>
  <si>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</si>
  <si>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</si>
  <si>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</si>
  <si>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</si>
  <si>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</si>
  <si>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</si>
  <si>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</si>
  <si>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</si>
  <si>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</si>
  <si>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</si>
  <si>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</si>
  <si>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</si>
  <si>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</si>
  <si>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</si>
  <si>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</si>
  <si>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</si>
  <si>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</si>
  <si>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</si>
  <si>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</si>
  <si>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</si>
  <si>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</si>
  <si>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</si>
  <si>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</si>
  <si>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</si>
  <si>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</si>
  <si>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</si>
  <si>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</si>
  <si>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</si>
  <si>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</si>
  <si>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</si>
  <si>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</si>
  <si>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</si>
  <si>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</si>
  <si>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</si>
  <si>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</si>
  <si>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</si>
  <si>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</si>
  <si>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</si>
  <si>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</si>
  <si>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</si>
  <si>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</si>
  <si>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</si>
  <si>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</si>
  <si>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</si>
  <si>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</si>
  <si>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</si>
  <si>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</si>
  <si>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</si>
  <si>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</si>
  <si>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</si>
  <si>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</si>
  <si>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</si>
  <si>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</si>
  <si>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</si>
  <si>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</si>
  <si>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</si>
  <si>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</si>
  <si>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</si>
  <si>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</si>
  <si>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</si>
  <si>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</si>
  <si>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</si>
  <si>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</si>
  <si>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</si>
  <si>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</si>
  <si>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</si>
  <si>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</si>
  <si>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</si>
  <si>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</si>
  <si>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</si>
  <si>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</si>
  <si>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</si>
  <si>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</si>
  <si>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</si>
  <si>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</si>
  <si>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</si>
  <si>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</si>
  <si>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</si>
  <si>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</si>
  <si>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</si>
  <si>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</si>
  <si>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</si>
  <si>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</si>
  <si>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</si>
  <si>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</si>
  <si>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</si>
  <si>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</si>
  <si>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</si>
  <si>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</si>
  <si>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</si>
  <si>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</si>
  <si>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</si>
  <si>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</si>
  <si>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</si>
  <si>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</si>
  <si>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</si>
  <si>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</si>
  <si>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</si>
  <si>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</si>
  <si>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</si>
  <si>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</si>
  <si>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</si>
  <si>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</si>
  <si>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</si>
  <si>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</si>
  <si>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</si>
  <si>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</si>
  <si>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</si>
  <si>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</si>
  <si>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</si>
  <si>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</si>
  <si>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</si>
  <si>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</si>
  <si>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</si>
  <si>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</si>
  <si>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</si>
  <si>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</si>
  <si>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</si>
  <si>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</si>
  <si>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</si>
  <si>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</si>
  <si>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</si>
  <si>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</si>
  <si>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</si>
  <si>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</si>
  <si>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</si>
  <si>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</si>
  <si>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</si>
  <si>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</si>
  <si>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</si>
  <si>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</si>
  <si>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</si>
  <si>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</si>
  <si>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</si>
  <si>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</si>
  <si>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</si>
  <si>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</si>
  <si>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</si>
  <si>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</si>
  <si>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</si>
  <si>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</si>
  <si>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</si>
  <si>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</si>
  <si>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</si>
  <si>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</si>
  <si>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</si>
  <si>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</si>
  <si>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</si>
  <si>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</si>
  <si>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</si>
  <si>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</si>
  <si>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</si>
  <si>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</si>
  <si>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</si>
  <si>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</si>
  <si>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</si>
  <si>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</si>
  <si>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</si>
  <si>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</si>
  <si>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</si>
  <si>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</si>
  <si>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</si>
  <si>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</si>
  <si>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</si>
  <si>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</si>
  <si>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</si>
  <si>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</si>
  <si>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</si>
  <si>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</si>
  <si>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</si>
  <si>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</si>
  <si>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</si>
  <si>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</si>
  <si>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</si>
  <si>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</si>
  <si>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</si>
  <si>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</si>
  <si>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</si>
  <si>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</si>
  <si>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</si>
  <si>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</si>
  <si>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</si>
  <si>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</si>
  <si>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</si>
  <si>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</si>
  <si>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</si>
  <si>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</si>
  <si>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</si>
  <si>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</si>
  <si>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</si>
  <si>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</si>
  <si>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</si>
  <si>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</si>
  <si>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</si>
  <si>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</si>
  <si>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</si>
  <si>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</si>
  <si>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</si>
  <si>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</si>
  <si>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</si>
  <si>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</si>
  <si>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</si>
  <si>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</si>
  <si>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</si>
  <si>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</si>
  <si>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</si>
  <si>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</si>
  <si>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</si>
  <si>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</si>
  <si>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</si>
  <si>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</si>
  <si>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</si>
  <si>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</si>
  <si>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</si>
  <si>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</si>
  <si>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</si>
  <si>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</si>
  <si>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</si>
  <si>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</si>
  <si>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</si>
  <si>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</si>
  <si>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</si>
  <si>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</si>
  <si>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</si>
  <si>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</si>
  <si>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</si>
  <si>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</si>
  <si>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</si>
  <si>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</si>
  <si>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</si>
  <si>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</si>
  <si>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</si>
  <si>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</si>
  <si>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</si>
  <si>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</si>
  <si>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</si>
  <si>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</si>
  <si>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</si>
  <si>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</si>
  <si>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</si>
  <si>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</si>
  <si>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</si>
  <si>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</si>
  <si>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</si>
  <si>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</si>
  <si>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</si>
  <si>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</si>
  <si>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</si>
  <si>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</si>
  <si>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</si>
  <si>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</si>
  <si>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</si>
  <si>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</si>
  <si>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</si>
  <si>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</si>
  <si>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</si>
  <si>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</si>
  <si>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</si>
  <si>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</si>
  <si>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</si>
  <si>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</si>
  <si>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</si>
  <si>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</si>
  <si>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</si>
  <si>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</si>
  <si>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</si>
  <si>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</si>
  <si>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</si>
  <si>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</si>
  <si>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</si>
  <si>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</si>
  <si>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</si>
  <si>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</si>
  <si>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</si>
  <si>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</si>
  <si>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</si>
  <si>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</si>
  <si>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</si>
  <si>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</si>
  <si>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</si>
  <si>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</si>
  <si>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</si>
  <si>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</si>
  <si>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</si>
  <si>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</si>
  <si>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</si>
  <si>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</si>
  <si>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</si>
  <si>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</si>
  <si>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</si>
  <si>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</si>
  <si>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</si>
  <si>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</si>
  <si>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</si>
  <si>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</si>
  <si>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</si>
  <si>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</si>
  <si>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</si>
  <si>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</si>
  <si>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</si>
  <si>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</si>
  <si>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</si>
  <si>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</si>
  <si>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</si>
  <si>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</si>
  <si>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</si>
  <si>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</si>
  <si>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</si>
  <si>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</si>
  <si>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</si>
  <si>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</si>
  <si>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</si>
  <si>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</si>
  <si>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</si>
  <si>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</si>
  <si>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</si>
  <si>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</si>
  <si>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</si>
  <si>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</si>
  <si>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</si>
  <si>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</si>
  <si>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</si>
  <si>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</si>
  <si>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</si>
  <si>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</si>
  <si>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</si>
  <si>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</si>
  <si>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</si>
  <si>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</si>
  <si>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</si>
  <si>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</si>
  <si>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</si>
  <si>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</si>
  <si>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</si>
  <si>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</si>
  <si>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</si>
  <si>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</si>
  <si>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</si>
  <si>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</si>
  <si>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</si>
  <si>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</si>
  <si>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</si>
  <si>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</si>
  <si>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</si>
  <si>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</si>
  <si>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</si>
  <si>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</si>
  <si>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</si>
  <si>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</si>
  <si>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</si>
  <si>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</si>
  <si>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</si>
  <si>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</si>
  <si>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</si>
  <si>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</si>
  <si>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</si>
  <si>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</si>
  <si>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</si>
  <si>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</si>
  <si>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</si>
  <si>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</si>
  <si>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</si>
  <si>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</si>
  <si>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</si>
  <si>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</si>
  <si>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</si>
  <si>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</si>
  <si>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</si>
  <si>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</si>
  <si>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</si>
  <si>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</si>
  <si>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</si>
  <si>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</si>
  <si>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</si>
  <si>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</si>
  <si>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</si>
  <si>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</si>
  <si>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</si>
  <si>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</si>
  <si>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</si>
  <si>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</si>
  <si>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</si>
  <si>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</si>
  <si>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</si>
  <si>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</si>
  <si>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</si>
  <si>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</si>
  <si>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</si>
  <si>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</si>
  <si>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</si>
  <si>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</si>
  <si>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</si>
  <si>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</si>
  <si>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</si>
  <si>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</si>
  <si>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</si>
  <si>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</si>
  <si>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</si>
  <si>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</si>
  <si>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</si>
  <si>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</si>
  <si>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</si>
  <si>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</si>
  <si>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</si>
  <si>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</si>
  <si>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</si>
  <si>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</si>
  <si>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</si>
  <si>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</si>
  <si>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</si>
  <si>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</si>
  <si>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</si>
  <si>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</si>
  <si>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</si>
  <si>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</si>
  <si>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</si>
  <si>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</si>
  <si>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</si>
  <si>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</si>
  <si>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</si>
  <si>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</si>
  <si>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</si>
  <si>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</si>
  <si>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</si>
  <si>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</si>
  <si>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</si>
  <si>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</si>
  <si>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</si>
  <si>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</si>
  <si>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</si>
  <si>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</si>
  <si>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</si>
  <si>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</si>
  <si>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</si>
  <si>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</si>
  <si>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</si>
  <si>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</si>
  <si>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</si>
  <si>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</si>
  <si>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</si>
  <si>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</si>
  <si>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</si>
  <si>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</si>
  <si>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</si>
  <si>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</si>
  <si>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</si>
  <si>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</si>
  <si>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</si>
  <si>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</si>
  <si>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</si>
  <si>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</si>
  <si>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</si>
  <si>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</si>
  <si>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</si>
  <si>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</si>
  <si>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</si>
  <si>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</si>
  <si>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</si>
  <si>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</si>
  <si>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</si>
  <si>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</si>
  <si>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</si>
  <si>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</si>
  <si>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</si>
  <si>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</si>
  <si>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</si>
  <si>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</si>
  <si>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</si>
  <si>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</si>
  <si>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</si>
  <si>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</si>
  <si>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</si>
  <si>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</si>
  <si>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</si>
  <si>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</si>
  <si>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</si>
  <si>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</si>
  <si>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</si>
  <si>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</si>
  <si>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</si>
  <si>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</si>
  <si>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</si>
  <si>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</si>
  <si>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</si>
  <si>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</si>
  <si>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</si>
  <si>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</si>
  <si>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</si>
  <si>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</si>
  <si>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</si>
  <si>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</si>
  <si>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</si>
  <si>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</si>
  <si>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</si>
  <si>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</si>
  <si>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</si>
  <si>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</si>
  <si>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</si>
  <si>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</si>
  <si>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</si>
  <si>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</si>
  <si>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</si>
  <si>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</si>
  <si>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</si>
  <si>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</si>
  <si>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</si>
  <si>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</si>
  <si>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</si>
  <si>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</si>
  <si>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</si>
  <si>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</si>
  <si>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</si>
  <si>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</si>
  <si>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</si>
  <si>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</si>
  <si>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</si>
  <si>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</si>
  <si>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</si>
  <si>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</si>
  <si>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</si>
  <si>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</si>
  <si>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</si>
  <si>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</si>
  <si>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</si>
  <si>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</si>
  <si>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</si>
  <si>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</si>
  <si>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</si>
  <si>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</si>
  <si>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</si>
  <si>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</si>
  <si>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</si>
  <si>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</si>
  <si>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</si>
  <si>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</si>
  <si>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</si>
  <si>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</si>
  <si>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</si>
  <si>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</si>
  <si>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</si>
  <si>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</si>
  <si>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</si>
  <si>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</si>
  <si>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</si>
  <si>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</si>
  <si>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</si>
  <si>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</si>
  <si>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</si>
  <si>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</si>
  <si>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</si>
  <si>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</si>
  <si>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</si>
  <si>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</si>
  <si>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</si>
  <si>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</si>
  <si>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</si>
  <si>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</si>
  <si>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</si>
  <si>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</si>
  <si>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</si>
  <si>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</si>
  <si>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</si>
  <si>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</si>
  <si>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</si>
  <si>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</si>
  <si>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</si>
  <si>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</si>
  <si>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</si>
  <si>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</si>
  <si>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</si>
  <si>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</si>
  <si>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</si>
  <si>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</si>
  <si>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</si>
  <si>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</si>
  <si>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</si>
  <si>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</si>
  <si>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</si>
  <si>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</si>
  <si>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</si>
  <si>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</si>
  <si>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</si>
  <si>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</si>
  <si>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</si>
  <si>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</si>
  <si>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</si>
  <si>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</si>
  <si>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</si>
  <si>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</si>
  <si>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</si>
  <si>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</si>
  <si>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</si>
  <si>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</si>
  <si>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</si>
  <si>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</si>
  <si>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</si>
  <si>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</si>
  <si>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</si>
  <si>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</si>
  <si>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</si>
  <si>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</si>
  <si>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</si>
  <si>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</si>
  <si>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</si>
  <si>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</si>
  <si>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</si>
  <si>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</si>
  <si>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</si>
  <si>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</si>
  <si>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</si>
  <si>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</si>
  <si>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</si>
  <si>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</si>
  <si>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</si>
  <si>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</si>
  <si>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</si>
  <si>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</si>
  <si>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</si>
  <si>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</si>
  <si>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</si>
  <si>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</si>
  <si>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</si>
  <si>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</si>
  <si>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</si>
  <si>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</si>
  <si>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</si>
  <si>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</si>
  <si>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</si>
  <si>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</si>
  <si>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</si>
  <si>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</si>
  <si>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</si>
  <si>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</si>
  <si>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</si>
  <si>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</si>
  <si>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</si>
  <si>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</si>
  <si>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</si>
  <si>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</si>
  <si>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</si>
  <si>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</si>
  <si>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</si>
  <si>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</si>
  <si>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</si>
  <si>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</si>
  <si>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</si>
  <si>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</si>
  <si>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</si>
  <si>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</si>
  <si>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</si>
  <si>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</si>
  <si>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</si>
  <si>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</si>
  <si>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</si>
  <si>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</si>
  <si>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</si>
  <si>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</si>
  <si>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</si>
  <si>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</si>
  <si>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</si>
  <si>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</si>
  <si>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</si>
  <si>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</si>
  <si>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</si>
  <si>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</si>
  <si>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</si>
  <si>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</si>
  <si>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</si>
  <si>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</si>
  <si>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</si>
  <si>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</si>
  <si>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</si>
  <si>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</si>
  <si>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</si>
  <si>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</si>
  <si>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</si>
  <si>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</si>
  <si>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</si>
  <si>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</si>
  <si>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</si>
  <si>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</si>
  <si>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</si>
  <si>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</si>
  <si>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</si>
  <si>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</si>
  <si>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</si>
  <si>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</si>
  <si>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</si>
  <si>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</si>
  <si>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</si>
  <si>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</si>
  <si>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</si>
  <si>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</si>
  <si>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</si>
  <si>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</si>
  <si>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</si>
  <si>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</si>
  <si>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</si>
  <si>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</si>
  <si>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</si>
  <si>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</si>
  <si>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</si>
  <si>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</si>
  <si>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</si>
  <si>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</si>
  <si>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</si>
  <si>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</si>
  <si>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</si>
  <si>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</si>
  <si>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</si>
  <si>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</si>
  <si>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</si>
  <si>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</si>
  <si>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</si>
  <si>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</si>
  <si>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</si>
  <si>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</si>
  <si>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</si>
  <si>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</si>
  <si>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</si>
  <si>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</si>
  <si>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</si>
  <si>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</si>
  <si>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</si>
  <si>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</si>
  <si>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</si>
  <si>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</si>
  <si>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</si>
  <si>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</si>
  <si>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</si>
  <si>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</si>
  <si>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</si>
  <si>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</si>
  <si>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</si>
  <si>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</si>
  <si>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</si>
  <si>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</si>
  <si>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</si>
  <si>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</si>
  <si>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</si>
  <si>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</si>
  <si>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</si>
  <si>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</si>
  <si>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</si>
  <si>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</si>
  <si>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</si>
  <si>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</si>
  <si>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</si>
  <si>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</si>
  <si>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</si>
  <si>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</si>
  <si>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</si>
  <si>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</si>
  <si>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</si>
  <si>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</si>
  <si>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</si>
  <si>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</si>
  <si>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</si>
  <si>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</si>
  <si>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</si>
  <si>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</si>
  <si>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</si>
  <si>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</si>
  <si>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</si>
  <si>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</si>
  <si>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</si>
  <si>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</si>
  <si>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</si>
  <si>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</si>
  <si>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</si>
  <si>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</si>
  <si>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</si>
  <si>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</si>
  <si>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</si>
  <si>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</si>
  <si>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</si>
  <si>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</si>
  <si>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</si>
  <si>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</si>
  <si>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</si>
  <si>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</si>
  <si>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</si>
  <si>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</si>
  <si>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</si>
  <si>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</si>
  <si>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</si>
  <si>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</si>
  <si>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</si>
  <si>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</si>
  <si>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</si>
  <si>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</si>
  <si>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</si>
  <si>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</si>
  <si>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</si>
  <si>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</si>
  <si>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</si>
  <si>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</si>
  <si>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</si>
  <si>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</si>
  <si>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</si>
  <si>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</si>
  <si>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</si>
  <si>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</si>
  <si>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</si>
  <si>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</si>
  <si>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</si>
  <si>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</si>
  <si>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</si>
  <si>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</si>
  <si>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</si>
  <si>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</si>
  <si>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</si>
  <si>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</si>
  <si>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</si>
  <si>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</si>
  <si>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</si>
  <si>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</si>
  <si>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</si>
  <si>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</si>
  <si>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</si>
  <si>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</si>
  <si>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</si>
  <si>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</si>
  <si>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</si>
  <si>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</si>
  <si>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</si>
  <si>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</si>
  <si>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</si>
  <si>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</si>
  <si>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</si>
  <si>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</si>
  <si>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</si>
  <si>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</si>
  <si>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</si>
  <si>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</si>
  <si>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</si>
  <si>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</si>
  <si>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</si>
  <si>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</si>
  <si>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</si>
  <si>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</si>
  <si>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</si>
  <si>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</si>
  <si>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</si>
  <si>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</si>
  <si>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</si>
  <si>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</si>
  <si>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</si>
  <si>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</si>
  <si>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</si>
  <si>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</si>
  <si>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</si>
  <si>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</si>
  <si>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</si>
  <si>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</si>
  <si>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</si>
  <si>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</si>
  <si>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</si>
  <si>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</si>
  <si>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</si>
  <si>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</si>
  <si>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</si>
  <si>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</si>
  <si>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</si>
  <si>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</si>
  <si>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</si>
  <si>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</si>
  <si>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</si>
  <si>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</si>
  <si>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</si>
  <si>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</si>
  <si>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</si>
  <si>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</si>
  <si>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</si>
  <si>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</si>
  <si>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</si>
  <si>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</si>
  <si>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</si>
  <si>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</si>
  <si>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</si>
  <si>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</si>
  <si>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</si>
  <si>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</si>
  <si>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</si>
  <si>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</si>
  <si>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</si>
  <si>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</si>
  <si>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</si>
  <si>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</si>
  <si>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</si>
  <si>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</si>
  <si>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</si>
  <si>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</si>
  <si>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</si>
  <si>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</si>
  <si>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</si>
  <si>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</si>
  <si>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</si>
  <si>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</si>
  <si>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</si>
  <si>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</si>
  <si>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</si>
  <si>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</si>
  <si>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</si>
  <si>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</si>
  <si>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</si>
  <si>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</si>
  <si>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</si>
  <si>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</si>
  <si>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</si>
  <si>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</si>
  <si>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</si>
  <si>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</si>
  <si>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</si>
  <si>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</si>
  <si>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</si>
  <si>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</si>
  <si>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</si>
  <si>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</si>
  <si>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</si>
  <si>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</si>
  <si>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</si>
  <si>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</si>
  <si>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</si>
  <si>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</si>
  <si>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</si>
  <si>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</si>
  <si>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</si>
  <si>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</si>
  <si>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</si>
  <si>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</si>
  <si>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</si>
  <si>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</si>
  <si>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</si>
  <si>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</si>
  <si>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</si>
  <si>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</si>
  <si>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</si>
  <si>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</si>
  <si>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</si>
  <si>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</si>
  <si>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</si>
  <si>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</si>
  <si>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</si>
  <si>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</si>
  <si>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</si>
  <si>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</si>
  <si>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</si>
  <si>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</si>
  <si>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</si>
  <si>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</si>
  <si>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</si>
  <si>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</si>
  <si>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</si>
  <si>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</si>
  <si>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</si>
  <si>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</si>
  <si>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</si>
  <si>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</si>
  <si>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</si>
  <si>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</si>
  <si>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</si>
  <si>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</si>
  <si>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</si>
  <si>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</si>
  <si>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</si>
  <si>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</si>
  <si>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</si>
  <si>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</si>
  <si>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</si>
  <si>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</si>
  <si>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</si>
  <si>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</si>
  <si>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</si>
  <si>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</si>
  <si>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</si>
  <si>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</si>
  <si>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</si>
  <si>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</si>
  <si>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</si>
  <si>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</si>
  <si>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</si>
  <si>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</si>
  <si>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</si>
  <si>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</si>
  <si>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</si>
  <si>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</si>
  <si>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</si>
  <si>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</si>
  <si>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</si>
  <si>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</si>
  <si>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</si>
  <si>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</si>
  <si>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</si>
  <si>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</si>
  <si>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</si>
  <si>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</si>
  <si>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</si>
  <si>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</si>
  <si>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</si>
  <si>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</si>
  <si>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</si>
  <si>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</si>
  <si>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</si>
  <si>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</si>
  <si>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</si>
  <si>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</si>
  <si>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</si>
  <si>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</si>
  <si>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</si>
  <si>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</si>
  <si>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</si>
  <si>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</si>
  <si>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</si>
  <si>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</si>
  <si>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</si>
  <si>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</si>
  <si>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</si>
  <si>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</si>
  <si>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</si>
  <si>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</si>
  <si>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</si>
  <si>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</si>
  <si>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</si>
  <si>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</si>
  <si>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</si>
  <si>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</si>
  <si>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</si>
  <si>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</si>
  <si>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</si>
  <si>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</si>
  <si>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</si>
  <si>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</si>
  <si>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</si>
  <si>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</si>
  <si>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</si>
  <si>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</si>
  <si>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</si>
  <si>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</si>
  <si>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</si>
  <si>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</si>
  <si>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</si>
  <si>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</si>
  <si>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</si>
  <si>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</si>
  <si>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</si>
  <si>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</si>
  <si>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</si>
  <si>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</si>
  <si>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</si>
  <si>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</si>
  <si>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</si>
  <si>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</si>
  <si>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</si>
  <si>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</si>
  <si>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</si>
  <si>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</si>
  <si>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</si>
  <si>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</si>
  <si>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</si>
  <si>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</si>
  <si>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</si>
  <si>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</si>
  <si>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</si>
  <si>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</si>
  <si>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</si>
  <si>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</si>
  <si>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</si>
  <si>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</si>
  <si>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</si>
  <si>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</si>
  <si>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</si>
  <si>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</si>
  <si>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</si>
  <si>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</si>
  <si>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</si>
  <si>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</si>
  <si>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</si>
  <si>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</si>
  <si>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</si>
  <si>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</si>
  <si>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</si>
  <si>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</si>
  <si>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</si>
  <si>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</si>
  <si>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</si>
  <si>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</si>
  <si>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</si>
  <si>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</si>
  <si>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</si>
  <si>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</si>
  <si>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</si>
  <si>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</si>
  <si>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</si>
  <si>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</si>
  <si>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</si>
  <si>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</si>
  <si>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</si>
  <si>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</si>
  <si>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</si>
  <si>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</si>
  <si>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</si>
  <si>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</si>
  <si>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</si>
  <si>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</si>
  <si>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</si>
  <si>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</si>
  <si>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</si>
  <si>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</si>
  <si>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</si>
  <si>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</si>
  <si>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</si>
  <si>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</si>
  <si>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</si>
  <si>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</si>
  <si>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</si>
  <si>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</si>
  <si>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</si>
  <si>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</si>
  <si>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</si>
  <si>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</si>
  <si>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</si>
  <si>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</si>
  <si>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</si>
  <si>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</si>
  <si>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</si>
  <si>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</si>
  <si>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</si>
  <si>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</si>
  <si>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</si>
  <si>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</si>
  <si>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</si>
  <si>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</si>
  <si>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</si>
  <si>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</si>
  <si>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</si>
  <si>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</si>
  <si>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</si>
  <si>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</si>
  <si>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</si>
  <si>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</si>
  <si>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</si>
  <si>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</si>
  <si>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</si>
  <si>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</si>
  <si>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</si>
  <si>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</si>
  <si>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</si>
  <si>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</si>
  <si>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</si>
  <si>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</si>
  <si>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</si>
  <si>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</si>
  <si>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</si>
  <si>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</si>
  <si>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</si>
  <si>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</si>
  <si>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</si>
  <si>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</si>
  <si>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</si>
  <si>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</si>
  <si>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</si>
  <si>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</si>
  <si>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</si>
  <si>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</si>
  <si>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</si>
  <si>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</si>
  <si>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</si>
  <si>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</si>
  <si>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</si>
  <si>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</si>
  <si>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</si>
  <si>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</si>
  <si>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</si>
  <si>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</si>
  <si>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</si>
  <si>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</si>
  <si>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</si>
  <si>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</si>
  <si>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</si>
  <si>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</si>
  <si>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</si>
  <si>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</si>
  <si>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</si>
  <si>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</si>
  <si>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</si>
  <si>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</si>
  <si>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</si>
  <si>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</si>
  <si>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</si>
  <si>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</si>
  <si>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</si>
  <si>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</si>
  <si>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</si>
  <si>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</si>
  <si>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</si>
  <si>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</si>
  <si>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</si>
  <si>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</si>
  <si>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</si>
  <si>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</si>
  <si>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</si>
  <si>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</si>
  <si>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</si>
  <si>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</si>
  <si>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</si>
  <si>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</si>
  <si>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</si>
  <si>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</si>
  <si>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</si>
  <si>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</si>
  <si>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</si>
  <si>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</si>
  <si>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</si>
  <si>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</si>
  <si>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</si>
  <si>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</si>
  <si>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</si>
  <si>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</si>
  <si>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</si>
  <si>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</si>
  <si>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</si>
  <si>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</si>
  <si>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</si>
  <si>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</si>
  <si>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</si>
  <si>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</si>
  <si>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</si>
  <si>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</si>
  <si>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</si>
  <si>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</si>
  <si>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</si>
  <si>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</si>
  <si>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</si>
  <si>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</si>
  <si>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</si>
  <si>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</si>
  <si>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</si>
  <si>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</si>
  <si>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</si>
  <si>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</si>
  <si>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</si>
  <si>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</si>
  <si>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</si>
  <si>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</si>
  <si>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</si>
  <si>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</si>
  <si>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</si>
  <si>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</si>
  <si>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</si>
  <si>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</si>
  <si>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</si>
  <si>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</si>
  <si>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</si>
  <si>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</si>
  <si>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</si>
  <si>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</si>
  <si>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</si>
  <si>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</si>
  <si>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</si>
  <si>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</si>
  <si>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</si>
  <si>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</si>
  <si>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</si>
  <si>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</si>
  <si>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</si>
  <si>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</si>
  <si>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</si>
  <si>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</si>
  <si>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</si>
  <si>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</si>
  <si>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</si>
  <si>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</si>
  <si>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</si>
  <si>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</si>
  <si>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</si>
  <si>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</si>
  <si>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</si>
  <si>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</si>
  <si>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</si>
  <si>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</si>
  <si>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</si>
  <si>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</si>
  <si>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</si>
  <si>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</si>
  <si>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</si>
  <si>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</si>
  <si>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</si>
  <si>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</si>
  <si>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</si>
  <si>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</si>
  <si>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</si>
  <si>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</si>
  <si>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</si>
  <si>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</si>
  <si>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</si>
  <si>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</si>
  <si>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</si>
  <si>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</si>
  <si>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</si>
  <si>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</si>
  <si>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</si>
  <si>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</si>
  <si>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</si>
  <si>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</si>
  <si>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</si>
  <si>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</si>
  <si>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</si>
  <si>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</si>
  <si>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</si>
  <si>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</si>
  <si>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</si>
  <si>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</si>
  <si>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</si>
  <si>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</si>
  <si>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</si>
  <si>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</si>
  <si>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</si>
  <si>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</si>
  <si>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</si>
  <si>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</si>
  <si>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</si>
  <si>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</si>
  <si>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</si>
  <si>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</si>
  <si>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</si>
  <si>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</si>
  <si>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</si>
  <si>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</si>
  <si>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</si>
  <si>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</si>
  <si>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</si>
  <si>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</si>
  <si>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</si>
  <si>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</si>
  <si>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</si>
  <si>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</si>
  <si>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</si>
  <si>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</si>
  <si>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</si>
  <si>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</si>
  <si>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</si>
  <si>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</si>
  <si>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</si>
  <si>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</si>
  <si>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</si>
  <si>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</si>
  <si>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</si>
  <si>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</si>
  <si>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</si>
  <si>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</si>
  <si>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</si>
  <si>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</si>
  <si>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</si>
  <si>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</si>
  <si>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</si>
  <si>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</si>
  <si>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</si>
  <si>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</si>
  <si>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</si>
  <si>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</si>
  <si>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</si>
  <si>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</si>
  <si>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</si>
  <si>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</si>
  <si>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</si>
  <si>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</si>
  <si>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</si>
  <si>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</si>
  <si>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</si>
  <si>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</si>
  <si>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</si>
  <si>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</si>
  <si>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</si>
  <si>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</si>
  <si>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</si>
  <si>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</si>
  <si>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</si>
  <si>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</si>
  <si>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</si>
  <si>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</si>
  <si>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</si>
  <si>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</si>
  <si>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</si>
  <si>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</si>
  <si>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</si>
  <si>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</si>
  <si>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</si>
  <si>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</si>
  <si>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</si>
  <si>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</si>
  <si>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</si>
  <si>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</si>
  <si>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</si>
  <si>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</si>
  <si>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</si>
  <si>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</si>
  <si>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</si>
  <si>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</si>
  <si>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</si>
  <si>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</si>
  <si>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</si>
  <si>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</si>
  <si>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</si>
  <si>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</si>
  <si>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</si>
  <si>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</si>
  <si>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</si>
  <si>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</si>
  <si>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</si>
  <si>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</si>
  <si>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</si>
  <si>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</si>
  <si>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</si>
  <si>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</si>
  <si>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</si>
  <si>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</si>
  <si>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</si>
  <si>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</si>
  <si>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</si>
  <si>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</si>
  <si>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</si>
  <si>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</si>
  <si>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</si>
  <si>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</si>
  <si>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</si>
  <si>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</si>
  <si>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</si>
  <si>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</si>
  <si>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</si>
  <si>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</si>
  <si>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</si>
  <si>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</si>
  <si>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</si>
  <si>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</si>
  <si>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</si>
  <si>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</si>
  <si>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</si>
  <si>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</si>
  <si>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</si>
  <si>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</si>
  <si>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</si>
  <si>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</si>
  <si>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</si>
  <si>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</si>
  <si>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</si>
  <si>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</si>
  <si>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</si>
  <si>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</si>
  <si>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</si>
  <si>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</si>
  <si>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</si>
  <si>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</si>
  <si>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</si>
  <si>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</si>
  <si>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</si>
  <si>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</si>
  <si>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</si>
  <si>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</si>
  <si>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</si>
  <si>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</si>
  <si>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</si>
  <si>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</si>
  <si>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</si>
  <si>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</si>
  <si>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</si>
  <si>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</si>
  <si>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</si>
  <si>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</si>
  <si>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</si>
  <si>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</si>
  <si>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</si>
  <si>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</si>
  <si>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</si>
  <si>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</si>
  <si>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</si>
  <si>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</si>
  <si>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</si>
  <si>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</si>
  <si>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</si>
  <si>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</si>
  <si>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</si>
  <si>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</si>
  <si>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</si>
  <si>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</si>
  <si>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</si>
  <si>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</si>
  <si>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</si>
  <si>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</si>
  <si>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</si>
  <si>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</si>
  <si>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</si>
  <si>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</si>
  <si>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</si>
  <si>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</si>
  <si>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</si>
  <si>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</si>
  <si>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</si>
  <si>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</si>
  <si>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</si>
  <si>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</si>
  <si>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</si>
  <si>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</si>
  <si>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</si>
  <si>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</si>
  <si>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</si>
  <si>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</si>
  <si>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</si>
  <si>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</si>
  <si>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</si>
  <si>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</si>
  <si>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</si>
  <si>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</si>
  <si>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</si>
  <si>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</si>
  <si>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</si>
  <si>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</si>
  <si>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</si>
  <si>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</si>
  <si>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</si>
  <si>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</si>
  <si>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</si>
  <si>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</si>
  <si>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</si>
  <si>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</si>
  <si>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</si>
  <si>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</si>
  <si>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</si>
  <si>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</si>
  <si>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</si>
  <si>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</si>
  <si>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</si>
  <si>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</si>
  <si>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</si>
  <si>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</si>
  <si>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</si>
  <si>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</si>
  <si>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</si>
  <si>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</si>
  <si>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</si>
  <si>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</si>
  <si>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</si>
  <si>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</si>
  <si>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</si>
  <si>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</si>
  <si>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</si>
  <si>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</si>
  <si>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</si>
  <si>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</si>
  <si>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</si>
  <si>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</si>
  <si>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</si>
  <si>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</si>
  <si>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</si>
  <si>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</si>
  <si>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</si>
  <si>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</si>
  <si>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</si>
  <si>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</si>
  <si>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</si>
  <si>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</si>
  <si>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</si>
  <si>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</si>
  <si>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</si>
  <si>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</si>
  <si>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</si>
  <si>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</si>
  <si>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</si>
  <si>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</si>
  <si>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</si>
  <si>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</si>
  <si>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</si>
  <si>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</si>
  <si>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</si>
  <si>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</si>
  <si>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</si>
  <si>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</si>
  <si>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</si>
  <si>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</si>
  <si>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</si>
  <si>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</si>
  <si>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</si>
  <si>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</si>
  <si>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</si>
  <si>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</si>
  <si>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</si>
  <si>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</si>
  <si>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</si>
  <si>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</si>
  <si>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</si>
  <si>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</si>
  <si>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</si>
  <si>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</si>
  <si>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</si>
  <si>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</si>
  <si>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</si>
  <si>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</si>
  <si>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</si>
  <si>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</si>
  <si>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</si>
  <si>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</si>
  <si>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</si>
  <si>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</si>
  <si>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</si>
  <si>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</si>
  <si>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</si>
  <si>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</si>
  <si>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</si>
  <si>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</si>
  <si>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</si>
  <si>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</si>
  <si>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</si>
  <si>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</si>
  <si>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</si>
  <si>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</si>
  <si>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</si>
  <si>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</si>
  <si>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</si>
  <si>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</si>
  <si>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</si>
  <si>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</si>
  <si>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</si>
  <si>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</si>
  <si>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</si>
  <si>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</si>
  <si>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</si>
  <si>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</si>
  <si>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</si>
  <si>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</si>
  <si>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</si>
  <si>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</si>
  <si>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</si>
  <si>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</si>
  <si>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</si>
  <si>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</si>
  <si>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</si>
  <si>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</si>
  <si>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</si>
  <si>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</si>
  <si>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</si>
  <si>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</si>
  <si>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</si>
  <si>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</si>
  <si>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</si>
  <si>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</si>
  <si>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</si>
  <si>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</si>
  <si>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</si>
  <si>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</si>
  <si>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</si>
  <si>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</si>
  <si>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</si>
  <si>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</si>
  <si>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</si>
  <si>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</si>
  <si>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</si>
  <si>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</si>
  <si>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</si>
  <si>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</si>
  <si>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</si>
  <si>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</si>
  <si>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</si>
  <si>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</si>
  <si>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</si>
  <si>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</si>
  <si>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</si>
  <si>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</si>
  <si>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</si>
  <si>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</si>
  <si>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</si>
  <si>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</si>
  <si>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</si>
  <si>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</si>
  <si>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</si>
  <si>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</si>
  <si>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</si>
  <si>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</si>
  <si>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</si>
  <si>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</si>
  <si>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</si>
  <si>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</si>
  <si>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</si>
  <si>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</si>
  <si>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</si>
  <si>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</si>
  <si>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</si>
  <si>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</si>
  <si>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</si>
  <si>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</si>
  <si>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</si>
  <si>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</si>
  <si>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</si>
  <si>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</si>
  <si>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</si>
  <si>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</si>
  <si>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</si>
  <si>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</si>
  <si>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</si>
  <si>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</si>
  <si>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</si>
  <si>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</si>
  <si>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</si>
  <si>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</si>
  <si>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</si>
  <si>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</si>
  <si>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</si>
  <si>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</si>
  <si>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</si>
  <si>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</si>
  <si>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</si>
  <si>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</si>
  <si>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</si>
  <si>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</si>
  <si>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</si>
  <si>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</si>
  <si>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</si>
  <si>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</si>
  <si>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</si>
  <si>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</si>
  <si>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</si>
  <si>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</si>
  <si>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</si>
  <si>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</si>
  <si>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</si>
  <si>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</si>
  <si>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</si>
  <si>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</si>
  <si>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</si>
  <si>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</si>
  <si>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</si>
  <si>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</si>
  <si>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</si>
  <si>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</si>
  <si>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</si>
  <si>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</si>
  <si>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</si>
  <si>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</si>
  <si>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</si>
  <si>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</si>
  <si>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</si>
  <si>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</si>
  <si>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</si>
  <si>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</si>
  <si>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</si>
  <si>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</si>
  <si>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</si>
  <si>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</si>
  <si>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</si>
  <si>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</si>
  <si>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</si>
  <si>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</si>
  <si>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</si>
  <si>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</si>
  <si>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</si>
  <si>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</si>
  <si>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</si>
  <si>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</si>
  <si>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</si>
  <si>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</si>
  <si>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</si>
  <si>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</si>
  <si>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</si>
  <si>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</si>
  <si>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</si>
  <si>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</si>
  <si>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</si>
  <si>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</si>
  <si>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</si>
  <si>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</si>
  <si>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</si>
  <si>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</si>
  <si>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</si>
  <si>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</si>
  <si>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</si>
  <si>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</si>
  <si>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</si>
  <si>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</si>
  <si>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</si>
  <si>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</si>
  <si>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</si>
  <si>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</si>
  <si>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</si>
  <si>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</si>
  <si>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</si>
  <si>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</si>
  <si>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</si>
  <si>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</si>
  <si>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</si>
  <si>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</si>
  <si>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</si>
  <si>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</si>
  <si>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</si>
  <si>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</si>
  <si>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</si>
  <si>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</si>
  <si>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</si>
  <si>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</si>
  <si>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</si>
  <si>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</si>
  <si>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</si>
  <si>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</si>
  <si>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</si>
  <si>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</si>
  <si>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</si>
  <si>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</si>
  <si>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</si>
  <si>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</si>
  <si>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</si>
  <si>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</si>
  <si>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</si>
  <si>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</si>
  <si>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</si>
  <si>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</si>
  <si>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</si>
  <si>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</si>
  <si>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</si>
  <si>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</si>
  <si>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</si>
  <si>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</si>
  <si>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</si>
  <si>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</si>
  <si>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</si>
  <si>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</si>
  <si>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</si>
  <si>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</si>
  <si>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</si>
  <si>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</si>
  <si>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</si>
  <si>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</si>
  <si>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</si>
  <si>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</si>
  <si>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</si>
  <si>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</si>
  <si>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</si>
  <si>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</si>
  <si>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</si>
  <si>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</si>
  <si>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</si>
  <si>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</si>
  <si>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</si>
  <si>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</si>
  <si>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</si>
  <si>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</si>
  <si>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</si>
  <si>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</si>
  <si>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</si>
  <si>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</si>
  <si>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</si>
  <si>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</si>
  <si>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</si>
  <si>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</si>
  <si>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</si>
  <si>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</si>
  <si>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</si>
  <si>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</si>
  <si>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</si>
  <si>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</si>
  <si>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</si>
  <si>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</si>
  <si>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</si>
  <si>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</si>
  <si>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</si>
  <si>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</si>
  <si>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</si>
  <si>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</si>
  <si>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</si>
  <si>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</si>
  <si>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</si>
  <si>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</si>
  <si>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</si>
  <si>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</si>
  <si>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</si>
  <si>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</si>
  <si>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</si>
  <si>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</si>
  <si>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</si>
  <si>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</si>
  <si>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</si>
  <si>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</si>
  <si>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</si>
  <si>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</si>
  <si>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</si>
  <si>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</si>
  <si>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</si>
  <si>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</si>
  <si>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</si>
  <si>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</si>
  <si>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</si>
  <si>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</si>
  <si>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</si>
  <si>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</si>
  <si>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</si>
  <si>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</si>
  <si>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</si>
  <si>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</si>
  <si>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</si>
  <si>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</si>
  <si>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</si>
  <si>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</si>
  <si>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</si>
  <si>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</si>
  <si>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</si>
  <si>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</si>
  <si>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</si>
  <si>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</si>
  <si>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</si>
  <si>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</si>
  <si>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</si>
  <si>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</si>
  <si>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</si>
  <si>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</si>
  <si>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</si>
  <si>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</si>
  <si>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</si>
  <si>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</si>
  <si>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</si>
  <si>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</si>
  <si>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</si>
  <si>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</si>
  <si>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</si>
  <si>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</si>
  <si>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</si>
  <si>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</si>
  <si>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</si>
  <si>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</si>
  <si>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</si>
  <si>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</si>
  <si>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</si>
  <si>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</si>
  <si>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</si>
  <si>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</si>
  <si>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</si>
  <si>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</si>
  <si>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</si>
  <si>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</si>
  <si>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</si>
  <si>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</si>
  <si>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</si>
  <si>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</si>
  <si>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</si>
  <si>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</si>
  <si>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</si>
  <si>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</si>
  <si>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</si>
  <si>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</si>
  <si>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</si>
  <si>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</si>
  <si>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</si>
  <si>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</si>
  <si>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</si>
  <si>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</si>
  <si>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</si>
  <si>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</si>
  <si>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</si>
  <si>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</si>
  <si>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</si>
  <si>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</si>
  <si>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</si>
  <si>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</si>
  <si>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</si>
  <si>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</si>
  <si>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</si>
  <si>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</si>
  <si>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</si>
  <si>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</si>
  <si>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</si>
  <si>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</si>
  <si>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</si>
  <si>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</si>
  <si>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</si>
  <si>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</si>
  <si>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</si>
  <si>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</si>
  <si>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</si>
  <si>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</si>
  <si>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</si>
  <si>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</si>
  <si>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</si>
  <si>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</si>
  <si>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</si>
  <si>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</si>
  <si>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</si>
  <si>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</si>
  <si>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</si>
  <si>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</si>
  <si>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</si>
  <si>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</si>
  <si>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</si>
  <si>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</si>
  <si>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</si>
  <si>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</si>
  <si>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</si>
  <si>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</si>
  <si>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</si>
  <si>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</si>
  <si>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</si>
  <si>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</si>
  <si>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</si>
  <si>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</si>
  <si>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</si>
  <si>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</si>
  <si>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</si>
  <si>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</si>
  <si>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</si>
  <si>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</si>
  <si>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</si>
  <si>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</si>
  <si>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</si>
  <si>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</si>
  <si>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</si>
  <si>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</si>
  <si>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</si>
  <si>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</si>
  <si>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</si>
  <si>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</si>
  <si>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</si>
  <si>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</si>
  <si>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</si>
  <si>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</si>
  <si>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</si>
  <si>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</si>
  <si>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</si>
  <si>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</si>
  <si>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</si>
  <si>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</si>
  <si>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</si>
  <si>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</si>
  <si>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</si>
  <si>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</si>
  <si>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</si>
  <si>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</si>
  <si>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</si>
  <si>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</si>
  <si>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</si>
  <si>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</si>
  <si>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</si>
  <si>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</si>
  <si>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</si>
  <si>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</si>
  <si>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</si>
  <si>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</si>
  <si>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</si>
  <si>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</si>
  <si>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</si>
  <si>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</si>
  <si>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</si>
  <si>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</si>
  <si>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</si>
  <si>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</si>
  <si>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</si>
  <si>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</si>
  <si>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</si>
  <si>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</si>
  <si>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</si>
  <si>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</si>
  <si>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</si>
  <si>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</si>
  <si>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</si>
  <si>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</si>
  <si>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</si>
  <si>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</si>
  <si>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</si>
  <si>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</si>
  <si>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</si>
  <si>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</si>
  <si>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</si>
  <si>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</si>
  <si>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</si>
  <si>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</si>
  <si>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</si>
  <si>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</si>
  <si>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</si>
  <si>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</si>
  <si>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</si>
  <si>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</si>
  <si>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</si>
  <si>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</si>
  <si>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</si>
  <si>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</si>
  <si>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</si>
  <si>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</si>
  <si>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</si>
  <si>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</si>
  <si>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</si>
  <si>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</si>
  <si>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</si>
  <si>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</si>
  <si>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</si>
  <si>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</si>
  <si>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</si>
  <si>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</si>
  <si>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</si>
  <si>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</si>
  <si>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</si>
  <si>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</si>
  <si>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</si>
  <si>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</si>
  <si>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</si>
  <si>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</si>
  <si>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</si>
  <si>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</si>
  <si>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</si>
  <si>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</si>
  <si>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</si>
  <si>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</si>
  <si>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</si>
  <si>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</si>
  <si>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</si>
  <si>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</si>
  <si>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</si>
  <si>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</si>
  <si>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</si>
  <si>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</si>
  <si>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</si>
  <si>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</si>
  <si>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</si>
  <si>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</si>
  <si>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</si>
  <si>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</si>
  <si>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</si>
  <si>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</si>
  <si>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</si>
  <si>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</si>
  <si>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</si>
  <si>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</si>
  <si>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</si>
  <si>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</si>
  <si>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</si>
  <si>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</si>
  <si>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</si>
  <si>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</si>
  <si>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</si>
  <si>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</si>
  <si>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</si>
  <si>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</si>
  <si>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</si>
  <si>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</si>
  <si>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</si>
  <si>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</si>
  <si>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</si>
  <si>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</si>
  <si>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</si>
  <si>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</si>
  <si>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</si>
  <si>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</si>
  <si>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</si>
  <si>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</si>
  <si>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</si>
  <si>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</si>
  <si>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</si>
  <si>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</si>
  <si>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</si>
  <si>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</si>
  <si>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</si>
  <si>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</si>
  <si>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</si>
  <si>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</si>
  <si>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</si>
  <si>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</si>
  <si>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</si>
  <si>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</si>
  <si>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</si>
  <si>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</si>
  <si>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</si>
  <si>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</si>
  <si>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</si>
  <si>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</si>
  <si>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</si>
  <si>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</si>
  <si>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</si>
  <si>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</si>
  <si>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</si>
  <si>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</si>
  <si>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</si>
  <si>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</si>
  <si>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</si>
  <si>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</si>
  <si>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</si>
  <si>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</si>
  <si>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</si>
  <si>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</si>
  <si>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</si>
  <si>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</si>
  <si>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</si>
  <si>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</si>
  <si>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</si>
  <si>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</si>
  <si>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</si>
  <si>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</si>
  <si>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</si>
  <si>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</si>
  <si>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</si>
  <si>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</si>
  <si>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</si>
  <si>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</si>
  <si>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</si>
  <si>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</si>
  <si>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</si>
  <si>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</si>
  <si>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</si>
  <si>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</si>
  <si>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</si>
  <si>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</si>
  <si>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</si>
  <si>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</si>
  <si>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</si>
  <si>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</si>
  <si>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</si>
  <si>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</si>
  <si>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</si>
  <si>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</si>
  <si>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</si>
  <si>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</si>
  <si>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</si>
  <si>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</si>
  <si>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</si>
  <si>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</si>
  <si>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</si>
  <si>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</si>
  <si>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</si>
  <si>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</si>
  <si>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</si>
  <si>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</si>
  <si>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</si>
  <si>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</si>
  <si>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</si>
  <si>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</si>
  <si>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</si>
  <si>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</si>
  <si>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</si>
  <si>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</si>
  <si>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</si>
  <si>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</si>
  <si>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</si>
  <si>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</si>
  <si>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</si>
  <si>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</si>
  <si>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</si>
  <si>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</si>
  <si>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</si>
  <si>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</si>
  <si>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</si>
  <si>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</si>
  <si>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</si>
  <si>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</si>
  <si>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</si>
  <si>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</si>
  <si>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</si>
  <si>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</si>
  <si>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</si>
  <si>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</si>
  <si>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</si>
  <si>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</si>
  <si>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</si>
  <si>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</si>
  <si>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</si>
  <si>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</si>
  <si>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</si>
  <si>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</si>
  <si>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</si>
  <si>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</si>
  <si>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</si>
  <si>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</si>
  <si>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</si>
  <si>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</si>
  <si>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</si>
  <si>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</si>
  <si>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</si>
  <si>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</si>
  <si>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</si>
  <si>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</si>
  <si>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</si>
  <si>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</si>
  <si>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</si>
  <si>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</si>
  <si>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</si>
  <si>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</si>
  <si>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</si>
  <si>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</si>
  <si>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</si>
  <si>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</si>
  <si>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</si>
  <si>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</si>
  <si>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</si>
  <si>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</si>
  <si>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</si>
  <si>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</si>
  <si>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</si>
  <si>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</si>
  <si>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</si>
  <si>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</si>
  <si>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</si>
  <si>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</si>
  <si>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</si>
  <si>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</si>
  <si>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</si>
  <si>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</si>
  <si>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</si>
  <si>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</si>
  <si>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</si>
  <si>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</si>
  <si>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</si>
  <si>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</si>
  <si>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</si>
  <si>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</si>
  <si>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</si>
  <si>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</si>
  <si>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</si>
  <si>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</si>
  <si>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</si>
  <si>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</si>
  <si>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</si>
  <si>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</si>
  <si>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</si>
  <si>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</si>
  <si>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</si>
  <si>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</si>
  <si>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</si>
  <si>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</si>
  <si>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</si>
  <si>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</si>
  <si>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</si>
  <si>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</si>
  <si>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</si>
  <si>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</si>
  <si>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</si>
  <si>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</si>
  <si>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</si>
  <si>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</si>
  <si>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</si>
  <si>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</si>
  <si>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</si>
  <si>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</si>
  <si>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</si>
  <si>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</si>
  <si>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</si>
  <si>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</si>
  <si>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</si>
  <si>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</si>
  <si>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</si>
  <si>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</si>
  <si>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</si>
  <si>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</si>
  <si>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</si>
  <si>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</si>
  <si>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</si>
  <si>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</si>
  <si>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</si>
  <si>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</si>
  <si>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</si>
  <si>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</si>
  <si>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</si>
  <si>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</si>
  <si>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</si>
  <si>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</si>
  <si>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</si>
  <si>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</si>
  <si>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</si>
  <si>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</si>
  <si>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</si>
  <si>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</si>
  <si>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</si>
  <si>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</si>
  <si>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</si>
  <si>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</si>
  <si>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</si>
  <si>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</si>
  <si>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</si>
  <si>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</si>
  <si>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</si>
  <si>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</si>
  <si>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</si>
  <si>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</si>
  <si>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</si>
  <si>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</si>
  <si>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</si>
  <si>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</si>
  <si>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</si>
  <si>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</si>
  <si>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</si>
  <si>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</si>
  <si>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</si>
  <si>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</si>
  <si>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</si>
  <si>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</si>
  <si>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</si>
  <si>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</si>
  <si>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</si>
  <si>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</si>
  <si>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</si>
  <si>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</si>
  <si>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</si>
  <si>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</si>
  <si>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</si>
  <si>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</si>
  <si>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</si>
  <si>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</si>
  <si>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</si>
  <si>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</si>
  <si>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</si>
  <si>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</si>
  <si>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</si>
  <si>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</si>
  <si>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</si>
  <si>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</si>
  <si>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</si>
  <si>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</si>
  <si>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</si>
  <si>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</si>
  <si>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</si>
  <si>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</si>
  <si>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</si>
  <si>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</si>
  <si>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</si>
  <si>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</si>
  <si>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</si>
  <si>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</si>
  <si>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</si>
  <si>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</si>
  <si>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</si>
  <si>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</si>
  <si>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</si>
  <si>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</si>
  <si>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</si>
  <si>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</si>
  <si>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</si>
  <si>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</si>
  <si>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</si>
  <si>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</si>
  <si>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</si>
  <si>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</si>
  <si>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</si>
  <si>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</si>
  <si>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</si>
  <si>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</si>
  <si>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</si>
  <si>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</si>
  <si>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</si>
  <si>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</si>
  <si>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</si>
  <si>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</si>
  <si>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</si>
  <si>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</si>
  <si>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</si>
  <si>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</si>
  <si>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</si>
  <si>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</si>
  <si>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</si>
  <si>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</si>
  <si>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</si>
  <si>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</si>
  <si>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</si>
  <si>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</si>
  <si>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</si>
  <si>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</si>
  <si>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</si>
  <si>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</si>
  <si>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</si>
  <si>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</si>
  <si>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</si>
  <si>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</si>
  <si>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</si>
  <si>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</si>
  <si>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</si>
  <si>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</si>
  <si>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</si>
  <si>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</si>
  <si>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</si>
  <si>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</si>
  <si>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</si>
  <si>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</si>
  <si>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</si>
  <si>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</si>
  <si>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</si>
  <si>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</si>
  <si>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</si>
  <si>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</si>
  <si>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</si>
  <si>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</si>
  <si>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</si>
  <si>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</si>
  <si>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</si>
  <si>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</si>
  <si>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</si>
  <si>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</si>
  <si>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</si>
  <si>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</si>
  <si>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</si>
  <si>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</si>
  <si>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</si>
  <si>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</si>
  <si>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</si>
  <si>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</si>
  <si>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</si>
  <si>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</si>
  <si>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</si>
  <si>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</si>
  <si>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</si>
  <si>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</si>
  <si>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</si>
  <si>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</si>
  <si>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</si>
  <si>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</si>
  <si>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</si>
  <si>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</si>
  <si>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</si>
  <si>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</si>
  <si>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</si>
  <si>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</si>
  <si>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</si>
  <si>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</si>
  <si>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</si>
  <si>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</si>
  <si>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</si>
  <si>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</si>
  <si>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</si>
  <si>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</si>
  <si>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</si>
  <si>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</si>
  <si>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</si>
  <si>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</si>
  <si>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</si>
  <si>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</si>
  <si>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</si>
  <si>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</si>
  <si>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</si>
  <si>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</si>
  <si>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</si>
  <si>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</si>
  <si>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</si>
  <si>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</si>
  <si>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</si>
  <si>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</si>
  <si>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</si>
  <si>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</si>
  <si>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</si>
  <si>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</si>
  <si>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</si>
  <si>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</si>
  <si>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</si>
  <si>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</si>
  <si>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</si>
  <si>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</si>
  <si>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</si>
  <si>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</si>
  <si>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</si>
  <si>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</si>
  <si>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</si>
  <si>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</si>
  <si>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</si>
  <si>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</si>
  <si>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</si>
  <si>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</si>
  <si>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</si>
  <si>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</si>
  <si>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</si>
  <si>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</si>
  <si>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</si>
  <si>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</si>
  <si>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</si>
  <si>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</si>
  <si>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</si>
  <si>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</si>
  <si>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</si>
  <si>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</si>
  <si>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</si>
  <si>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</si>
  <si>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</si>
  <si>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</si>
  <si>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</si>
  <si>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</si>
  <si>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</si>
  <si>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</si>
  <si>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</si>
  <si>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</si>
  <si>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</si>
  <si>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</si>
  <si>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</si>
  <si>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</si>
  <si>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</si>
  <si>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</si>
  <si>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</si>
  <si>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</si>
  <si>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</si>
  <si>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</si>
  <si>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</si>
  <si>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</si>
  <si>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</si>
  <si>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</si>
  <si>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</si>
  <si>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</si>
  <si>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</si>
  <si>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</si>
  <si>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</si>
  <si>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</si>
  <si>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</si>
  <si>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</si>
  <si>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</si>
  <si>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</si>
  <si>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</si>
  <si>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</si>
  <si>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</si>
  <si>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</si>
  <si>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</si>
  <si>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</si>
  <si>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</si>
  <si>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</si>
  <si>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</si>
  <si>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</si>
  <si>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</si>
  <si>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</si>
  <si>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</si>
  <si>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</si>
  <si>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</si>
  <si>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</si>
  <si>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</si>
  <si>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</si>
  <si>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</si>
  <si>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</si>
  <si>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</si>
  <si>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</si>
  <si>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</si>
  <si>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</si>
  <si>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</si>
  <si>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</si>
  <si>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</si>
  <si>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</si>
  <si>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</si>
  <si>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</si>
  <si>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</si>
  <si>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</si>
  <si>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</si>
  <si>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</si>
  <si>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</si>
  <si>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</si>
  <si>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</si>
  <si>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</si>
  <si>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</si>
  <si>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</si>
  <si>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</si>
  <si>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</si>
  <si>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</si>
  <si>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</si>
  <si>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</si>
  <si>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</si>
  <si>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</si>
  <si>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</si>
  <si>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</si>
  <si>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</si>
  <si>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</si>
  <si>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</si>
  <si>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</si>
  <si>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</si>
  <si>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</si>
  <si>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</si>
  <si>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</si>
  <si>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</si>
  <si>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</si>
  <si>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</si>
  <si>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</si>
  <si>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</si>
  <si>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</si>
  <si>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</si>
  <si>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</si>
  <si>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</si>
  <si>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</si>
  <si>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</si>
  <si>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</si>
  <si>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</si>
  <si>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</si>
  <si>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</si>
  <si>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</si>
  <si>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</si>
  <si>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</si>
  <si>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</si>
  <si>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</si>
  <si>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</si>
  <si>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</si>
  <si>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</si>
  <si>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</si>
  <si>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</si>
  <si>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</si>
  <si>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</si>
  <si>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</si>
  <si>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</si>
  <si>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</si>
  <si>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</si>
  <si>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</si>
  <si>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</si>
  <si>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</si>
  <si>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</si>
  <si>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</si>
  <si>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</si>
  <si>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</si>
  <si>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</si>
  <si>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</si>
  <si>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</si>
  <si>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</si>
  <si>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</si>
  <si>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</si>
  <si>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</si>
  <si>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</si>
  <si>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</si>
  <si>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</si>
  <si>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</si>
  <si>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</si>
  <si>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</si>
  <si>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</si>
  <si>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</si>
  <si>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</si>
  <si>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</si>
  <si>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</si>
  <si>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</si>
  <si>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</si>
  <si>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</si>
  <si>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</si>
  <si>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</si>
  <si>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</si>
  <si>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</si>
  <si>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</si>
  <si>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</si>
  <si>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</si>
  <si>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</si>
  <si>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</si>
  <si>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</si>
  <si>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</si>
  <si>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</si>
  <si>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</si>
  <si>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</si>
  <si>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</si>
  <si>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</si>
  <si>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</si>
  <si>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</si>
  <si>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</si>
  <si>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</si>
  <si>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</si>
  <si>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</si>
  <si>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</si>
  <si>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</si>
  <si>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</si>
  <si>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</si>
  <si>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</si>
  <si>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</si>
  <si>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</si>
  <si>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</si>
  <si>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</si>
  <si>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</si>
  <si>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</si>
  <si>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</si>
  <si>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</si>
  <si>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</si>
  <si>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</si>
  <si>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</si>
  <si>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</si>
  <si>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</si>
  <si>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</si>
  <si>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</si>
  <si>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</si>
  <si>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</si>
  <si>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</si>
  <si>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</si>
  <si>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</si>
  <si>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</si>
  <si>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</si>
  <si>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</si>
  <si>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</si>
  <si>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</si>
  <si>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</si>
  <si>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</si>
  <si>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</si>
  <si>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</si>
  <si>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</si>
  <si>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</si>
  <si>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</si>
  <si>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</si>
  <si>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</si>
  <si>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</si>
  <si>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</si>
  <si>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</si>
  <si>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</si>
  <si>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</si>
  <si>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</si>
  <si>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</si>
  <si>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</si>
  <si>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</si>
  <si>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</si>
  <si>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</si>
  <si>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</si>
  <si>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</si>
  <si>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</si>
  <si>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</si>
  <si>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</si>
  <si>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</si>
  <si>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</si>
  <si>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</si>
  <si>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</si>
  <si>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</si>
  <si>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</si>
  <si>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</si>
  <si>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</si>
  <si>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</si>
  <si>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</si>
  <si>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</si>
  <si>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</si>
  <si>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</si>
  <si>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</si>
  <si>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</si>
  <si>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</si>
  <si>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</si>
  <si>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</si>
  <si>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</si>
  <si>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</si>
  <si>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</si>
  <si>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</si>
  <si>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</si>
  <si>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</si>
  <si>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</si>
  <si>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</si>
  <si>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</si>
  <si>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</si>
  <si>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</si>
  <si>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</si>
  <si>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</si>
  <si>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</si>
  <si>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</si>
  <si>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</si>
  <si>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</si>
  <si>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</si>
  <si>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</si>
  <si>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</si>
  <si>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</si>
  <si>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</si>
  <si>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</si>
  <si>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</si>
  <si>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</si>
  <si>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</si>
  <si>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</si>
  <si>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</si>
  <si>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</si>
  <si>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</si>
  <si>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</si>
  <si>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</si>
  <si>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</si>
  <si>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</si>
  <si>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</si>
  <si>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</si>
  <si>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</si>
  <si>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</si>
  <si>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</si>
  <si>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</si>
  <si>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</si>
  <si>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</si>
  <si>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</si>
  <si>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</si>
  <si>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</si>
  <si>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</si>
  <si>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</si>
  <si>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</si>
  <si>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</si>
  <si>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</si>
  <si>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</si>
  <si>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</si>
  <si>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</si>
  <si>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</si>
  <si>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</si>
  <si>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</si>
  <si>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</si>
  <si>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</si>
  <si>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</si>
  <si>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</si>
  <si>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</si>
  <si>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</si>
  <si>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</si>
  <si>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</si>
  <si>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</si>
  <si>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</si>
  <si>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</si>
  <si>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</si>
  <si>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</si>
  <si>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</si>
  <si>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</si>
  <si>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</si>
  <si>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</si>
  <si>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</si>
  <si>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</si>
  <si>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</si>
  <si>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</si>
  <si>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</si>
  <si>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</si>
  <si>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</si>
  <si>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</si>
  <si>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</si>
  <si>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</si>
  <si>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</si>
  <si>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</si>
  <si>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</si>
  <si>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</si>
  <si>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</si>
  <si>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</si>
  <si>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</si>
  <si>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</si>
  <si>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</si>
  <si>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</si>
  <si>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</si>
  <si>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</si>
  <si>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</si>
  <si>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</si>
  <si>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</si>
  <si>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</si>
  <si>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</si>
  <si>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</si>
  <si>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</si>
  <si>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</si>
  <si>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</si>
  <si>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</si>
  <si>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</si>
  <si>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</si>
  <si>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</si>
  <si>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</si>
  <si>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</si>
  <si>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</si>
  <si>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</si>
  <si>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</si>
  <si>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</si>
  <si>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</si>
  <si>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</si>
  <si>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</si>
  <si>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</si>
  <si>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</si>
  <si>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</si>
  <si>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</si>
  <si>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</si>
  <si>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</si>
  <si>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</si>
  <si>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</si>
  <si>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</si>
  <si>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</si>
  <si>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</si>
  <si>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</si>
  <si>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</si>
  <si>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</si>
  <si>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</si>
  <si>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</si>
  <si>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</si>
  <si>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</si>
  <si>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</si>
  <si>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</si>
  <si>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</si>
  <si>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</si>
  <si>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</si>
  <si>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</si>
  <si>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</si>
  <si>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</si>
  <si>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</si>
  <si>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</si>
  <si>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</si>
  <si>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</si>
  <si>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</si>
  <si>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</si>
  <si>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</si>
  <si>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</si>
  <si>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</si>
  <si>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</si>
  <si>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</si>
  <si>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</si>
  <si>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</si>
  <si>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</si>
  <si>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</si>
  <si>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</si>
  <si>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</si>
  <si>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</si>
  <si>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</si>
  <si>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</si>
  <si>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</si>
  <si>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</si>
  <si>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</si>
  <si>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</si>
  <si>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</si>
  <si>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</si>
  <si>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</si>
  <si>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</si>
  <si>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</si>
  <si>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</si>
  <si>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</si>
  <si>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</si>
  <si>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</si>
  <si>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</si>
  <si>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</si>
  <si>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</si>
  <si>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</si>
  <si>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</si>
  <si>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</si>
  <si>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</si>
  <si>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</si>
  <si>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</si>
  <si>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</si>
  <si>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</si>
  <si>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</si>
  <si>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</si>
  <si>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</si>
  <si>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</si>
  <si>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</si>
  <si>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</si>
  <si>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</si>
  <si>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</si>
  <si>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</si>
  <si>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</si>
  <si>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</si>
  <si>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</si>
  <si>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</si>
  <si>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</si>
  <si>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</si>
  <si>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</si>
  <si>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</si>
  <si>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</si>
  <si>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</si>
  <si>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</si>
  <si>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</si>
  <si>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</si>
  <si>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</si>
  <si>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</si>
  <si>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</si>
  <si>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</si>
  <si>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</si>
  <si>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</si>
  <si>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</si>
  <si>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</si>
  <si>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</si>
  <si>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</si>
  <si>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</si>
  <si>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</si>
  <si>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</si>
  <si>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</si>
  <si>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</si>
  <si>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</si>
  <si>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</si>
  <si>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</si>
  <si>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</si>
  <si>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</si>
  <si>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</si>
  <si>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</si>
  <si>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</si>
  <si>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</si>
  <si>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</si>
  <si>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</si>
  <si>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</si>
  <si>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</si>
  <si>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</si>
  <si>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</si>
  <si>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</si>
  <si>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</si>
  <si>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</si>
  <si>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</si>
  <si>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</si>
  <si>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</si>
  <si>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</si>
  <si>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</si>
  <si>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</si>
  <si>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</si>
  <si>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</si>
  <si>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</si>
  <si>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</si>
  <si>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</si>
  <si>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</si>
  <si>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</si>
  <si>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</si>
  <si>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</si>
  <si>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</si>
  <si>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</si>
  <si>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</si>
  <si>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</si>
  <si>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</si>
  <si>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</si>
  <si>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</si>
  <si>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</si>
  <si>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</si>
  <si>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</si>
  <si>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</si>
  <si>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</si>
  <si>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</si>
  <si>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</si>
  <si>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</si>
  <si>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</si>
  <si>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</si>
  <si>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</si>
  <si>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</si>
  <si>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</si>
  <si>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</si>
  <si>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</si>
  <si>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</si>
  <si>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</si>
  <si>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</si>
  <si>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</si>
  <si>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</si>
  <si>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</si>
  <si>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</si>
  <si>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</si>
  <si>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</si>
  <si>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</si>
  <si>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</si>
  <si>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</si>
  <si>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</si>
  <si>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</si>
  <si>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</si>
  <si>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</si>
  <si>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</si>
  <si>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</si>
  <si>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</si>
  <si>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</si>
  <si>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</si>
  <si>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</si>
  <si>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</si>
  <si>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</si>
  <si>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</si>
  <si>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</si>
  <si>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</si>
  <si>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</si>
  <si>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</si>
  <si>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</si>
  <si>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</si>
  <si>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</si>
  <si>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</si>
  <si>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</si>
  <si>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</si>
  <si>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</si>
  <si>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</si>
  <si>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</si>
  <si>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</si>
  <si>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</si>
  <si>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</si>
  <si>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</si>
  <si>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</si>
  <si>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</si>
  <si>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</si>
  <si>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</si>
  <si>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</si>
  <si>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</si>
  <si>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</si>
  <si>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</si>
  <si>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</si>
  <si>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</si>
  <si>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</si>
  <si>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</si>
  <si>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</si>
  <si>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</si>
  <si>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</si>
  <si>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</si>
  <si>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</si>
  <si>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</si>
  <si>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</si>
  <si>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</si>
  <si>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</si>
  <si>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</si>
  <si>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</si>
  <si>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</si>
  <si>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</si>
  <si>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</si>
  <si>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</si>
  <si>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</si>
  <si>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</si>
  <si>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</si>
  <si>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</si>
  <si>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</si>
  <si>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</si>
  <si>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</si>
  <si>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</si>
  <si>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</si>
  <si>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</si>
  <si>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</si>
  <si>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</si>
  <si>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</si>
  <si>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</si>
  <si>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</si>
  <si>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</si>
  <si>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</si>
  <si>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</si>
  <si>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</si>
  <si>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</si>
  <si>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</si>
  <si>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</si>
  <si>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</si>
  <si>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</si>
  <si>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</si>
  <si>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</si>
  <si>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</si>
  <si>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</si>
  <si>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</si>
  <si>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</si>
  <si>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</si>
  <si>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</si>
  <si>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</si>
  <si>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</si>
  <si>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</si>
  <si>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</si>
  <si>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</si>
  <si>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</si>
  <si>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</si>
  <si>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</si>
  <si>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</si>
  <si>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</si>
  <si>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</si>
  <si>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</si>
  <si>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</si>
  <si>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</si>
  <si>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</si>
  <si>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</si>
  <si>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</si>
  <si>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</si>
  <si>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</si>
  <si>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</si>
  <si>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</si>
  <si>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</si>
  <si>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</si>
  <si>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</si>
  <si>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</si>
  <si>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</si>
  <si>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</si>
  <si>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</si>
  <si>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</si>
  <si>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</si>
  <si>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</si>
  <si>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</si>
  <si>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</si>
  <si>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</si>
  <si>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</si>
  <si>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</si>
  <si>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</si>
  <si>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</si>
  <si>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</si>
  <si>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</si>
  <si>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</si>
  <si>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</si>
  <si>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</si>
  <si>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</si>
  <si>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</si>
  <si>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</si>
  <si>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</si>
  <si>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</si>
  <si>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</si>
  <si>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</si>
  <si>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</si>
  <si>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</si>
  <si>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</si>
  <si>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</si>
  <si>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</si>
  <si>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</si>
  <si>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</si>
  <si>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</si>
  <si>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</si>
  <si>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</si>
  <si>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</si>
  <si>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</si>
  <si>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</si>
  <si>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</si>
  <si>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</si>
  <si>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</si>
  <si>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</si>
  <si>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</si>
  <si>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</si>
  <si>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</si>
  <si>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</si>
  <si>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</si>
  <si>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</si>
  <si>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</si>
  <si>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</si>
  <si>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</si>
  <si>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</si>
  <si>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</si>
  <si>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</si>
  <si>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</si>
  <si>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</si>
  <si>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</si>
  <si>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</si>
  <si>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</si>
  <si>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</si>
  <si>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</si>
  <si>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</si>
  <si>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</si>
  <si>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</si>
  <si>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</si>
  <si>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</si>
  <si>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</si>
  <si>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</si>
  <si>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</si>
  <si>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</si>
  <si>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</si>
  <si>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</si>
  <si>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</si>
  <si>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</si>
  <si>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</si>
  <si>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</si>
  <si>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</si>
  <si>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</si>
  <si>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</si>
  <si>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</si>
  <si>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</si>
  <si>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</si>
  <si>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</si>
  <si>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</si>
  <si>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</si>
  <si>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</si>
  <si>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</si>
  <si>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</si>
  <si>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</si>
  <si>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</si>
  <si>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</si>
  <si>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</si>
  <si>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</si>
  <si>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</si>
  <si>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</si>
  <si>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</si>
  <si>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</si>
  <si>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</si>
  <si>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</si>
  <si>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</si>
  <si>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</si>
  <si>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</si>
  <si>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</si>
  <si>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</si>
  <si>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</si>
  <si>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</si>
  <si>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</si>
  <si>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</si>
  <si>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</si>
  <si>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</si>
  <si>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</si>
  <si>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</si>
  <si>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</si>
  <si>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</si>
  <si>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</si>
  <si>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</si>
  <si>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</si>
  <si>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</si>
  <si>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</si>
  <si>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</si>
  <si>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</si>
  <si>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</si>
  <si>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</si>
  <si>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</si>
  <si>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</si>
  <si>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</si>
  <si>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</si>
  <si>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</si>
  <si>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</si>
  <si>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</si>
  <si>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</si>
  <si>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</si>
  <si>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</si>
  <si>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</si>
  <si>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</si>
  <si>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</si>
  <si>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</si>
  <si>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</si>
  <si>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</si>
  <si>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</si>
  <si>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</si>
  <si>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</si>
  <si>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</si>
  <si>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</si>
  <si>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</si>
  <si>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</si>
  <si>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</si>
  <si>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</si>
  <si>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</si>
  <si>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</si>
  <si>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</si>
  <si>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</si>
  <si>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</si>
  <si>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</si>
  <si>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</si>
  <si>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</si>
  <si>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</si>
  <si>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</si>
  <si>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</si>
  <si>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</si>
  <si>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</si>
  <si>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</si>
  <si>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</si>
  <si>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</si>
  <si>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</si>
  <si>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</si>
  <si>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</si>
  <si>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</si>
  <si>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</si>
  <si>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</si>
  <si>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</si>
  <si>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</si>
  <si>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</si>
  <si>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</si>
  <si>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</si>
  <si>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</si>
  <si>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</si>
  <si>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</si>
  <si>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</si>
  <si>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</si>
  <si>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</si>
  <si>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</si>
  <si>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</si>
  <si>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</si>
  <si>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</si>
  <si>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</si>
  <si>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</si>
  <si>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</si>
  <si>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</si>
  <si>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</si>
  <si>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</si>
  <si>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</si>
  <si>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</si>
  <si>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</si>
  <si>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</si>
  <si>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</si>
  <si>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</si>
  <si>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</si>
  <si>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</si>
  <si>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</si>
  <si>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</si>
  <si>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</si>
  <si>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</si>
  <si>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</si>
  <si>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</si>
  <si>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</si>
  <si>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</si>
  <si>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</si>
  <si>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</si>
  <si>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</si>
  <si>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</si>
  <si>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</si>
  <si>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</si>
  <si>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</si>
  <si>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</si>
  <si>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</si>
  <si>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</si>
  <si>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</si>
  <si>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</si>
  <si>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</si>
  <si>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</si>
  <si>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</si>
  <si>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</si>
  <si>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</si>
  <si>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</si>
  <si>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</si>
  <si>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</si>
  <si>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</si>
  <si>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</si>
  <si>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</si>
  <si>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</si>
  <si>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</si>
  <si>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</si>
  <si>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</si>
  <si>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</si>
  <si>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</si>
  <si>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</si>
  <si>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</si>
  <si>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</si>
  <si>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</si>
  <si>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</si>
  <si>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</si>
  <si>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</si>
  <si>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</si>
  <si>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</si>
  <si>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</si>
  <si>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</si>
  <si>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</si>
  <si>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</si>
  <si>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</si>
  <si>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</si>
  <si>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</si>
  <si>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</si>
  <si>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</si>
  <si>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</si>
  <si>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</si>
  <si>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</si>
  <si>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</si>
  <si>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</si>
  <si>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</si>
  <si>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</si>
  <si>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</si>
  <si>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</si>
  <si>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</si>
  <si>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</si>
  <si>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</si>
  <si>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</si>
  <si>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</si>
  <si>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</si>
  <si>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</si>
  <si>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</si>
  <si>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</si>
  <si>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</si>
  <si>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</si>
  <si>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</si>
  <si>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</si>
  <si>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</si>
  <si>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</si>
  <si>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</si>
  <si>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</si>
  <si>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</si>
  <si>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</si>
  <si>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</si>
  <si>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</si>
  <si>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</si>
  <si>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</si>
  <si>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</si>
  <si>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</si>
  <si>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</si>
  <si>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</si>
  <si>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</si>
  <si>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</si>
  <si>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</si>
  <si>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</si>
  <si>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</si>
  <si>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</si>
  <si>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</si>
  <si>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</si>
  <si>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</si>
  <si>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</si>
  <si>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</si>
  <si>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</si>
  <si>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</si>
  <si>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</si>
  <si>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</si>
  <si>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</si>
  <si>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</si>
  <si>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</si>
  <si>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</si>
  <si>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</si>
  <si>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</si>
  <si>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</si>
  <si>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</si>
  <si>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</si>
  <si>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</si>
  <si>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</si>
  <si>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</si>
  <si>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</si>
  <si>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</si>
  <si>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</si>
  <si>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</si>
  <si>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</si>
  <si>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</si>
  <si>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</si>
  <si>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</si>
  <si>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</si>
  <si>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</si>
  <si>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</si>
  <si>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</si>
  <si>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</si>
  <si>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</si>
  <si>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</si>
  <si>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</si>
  <si>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</si>
  <si>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</si>
  <si>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</si>
  <si>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</si>
  <si>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</si>
  <si>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</si>
  <si>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</si>
  <si>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</si>
  <si>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</si>
  <si>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</si>
  <si>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</si>
  <si>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</si>
  <si>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</si>
  <si>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</si>
  <si>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</si>
  <si>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</si>
  <si>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</si>
  <si>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</si>
  <si>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</si>
  <si>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</si>
  <si>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</si>
  <si>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</si>
  <si>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</si>
  <si>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</si>
  <si>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</si>
  <si>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</si>
  <si>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</si>
  <si>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</si>
  <si>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</si>
  <si>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</si>
  <si>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</si>
  <si>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</si>
  <si>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</si>
  <si>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</si>
  <si>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</si>
  <si>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</si>
  <si>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</si>
  <si>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</si>
  <si>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</si>
  <si>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</si>
  <si>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</si>
  <si>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</si>
  <si>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</si>
  <si>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</si>
  <si>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</si>
  <si>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</si>
  <si>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</si>
  <si>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</si>
  <si>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</si>
  <si>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</si>
  <si>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</si>
  <si>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</si>
  <si>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</si>
  <si>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</si>
  <si>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</si>
  <si>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</si>
  <si>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</si>
  <si>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</si>
  <si>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</si>
  <si>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</si>
  <si>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</si>
  <si>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</si>
  <si>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</si>
  <si>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</si>
  <si>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</si>
  <si>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</si>
  <si>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</si>
  <si>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</si>
  <si>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</si>
  <si>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</si>
  <si>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</si>
  <si>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</si>
  <si>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</si>
  <si>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</si>
  <si>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</si>
  <si>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</si>
  <si>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</si>
  <si>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</si>
  <si>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</si>
  <si>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</si>
  <si>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</si>
  <si>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</si>
  <si>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</si>
  <si>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</si>
  <si>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</si>
  <si>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</si>
  <si>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</si>
  <si>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</si>
  <si>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</si>
  <si>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</si>
  <si>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PCM-20251114-00000701</t>
  </si>
  <si>
    <t>EM team on the way need 45 mins</t>
  </si>
  <si>
    <t>EM team on the way need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</si>
  <si>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</si>
  <si>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</si>
  <si>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</si>
  <si>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</si>
  <si>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</si>
  <si>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</si>
  <si>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</si>
  <si>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</si>
  <si>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PCM-20251114-00000749</t>
  </si>
  <si>
    <t xml:space="preserve">EM team need 35 min </t>
  </si>
  <si>
    <t>PCM-20251114-00000196</t>
  </si>
  <si>
    <t>Minor</t>
  </si>
  <si>
    <t>Cell down due to One Rectifier ZTE module got faulty, team on the way to WH for repairing //  estimated ETA 70 mins</t>
  </si>
  <si>
    <t>PCM-20251114-00000607</t>
  </si>
  <si>
    <t>mhl0134</t>
  </si>
  <si>
    <t>ZTE3000W rectifire module vandalized 
Team arranging module to restore the site // eta 30 MINS</t>
  </si>
  <si>
    <t>PCM-20251114-00000713</t>
  </si>
  <si>
    <t>After Hub WDS9463 restored new TRM fb Hub SUL9467 //ETA 75 mins</t>
  </si>
  <si>
    <t>PCM-20251114-00000689</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</si>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</sst>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xf numFmtId="22" fontId="28" fillId="2" borderId="7" xfId="0" applyNumberFormat="1" applyFont="1" applyFill="1" applyBorder="1" applyAlignment="1">
      <alignment horizontal="center" vertical="center" wrapText="1"/>
    </xf>
    <xf numFmtId="0" fontId="34" fillId="2" borderId="1" xfId="0" applyFont="1" applyFill="1" applyBorder="1" applyAlignment="1">
      <alignment horizontal="center" vertical="center" wrapText="1"/>
    </xf>
    <xf numFmtId="0" fontId="34" fillId="2" borderId="1" xfId="0" applyNumberFormat="1" applyFont="1" applyFill="1" applyBorder="1" applyAlignment="1">
      <alignment horizontal="center" vertical="center" wrapText="1"/>
    </xf>
    <xf numFmtId="165" fontId="34" fillId="2" borderId="1" xfId="0" applyNumberFormat="1" applyFont="1" applyFill="1" applyBorder="1" applyAlignment="1">
      <alignment horizontal="center" vertical="center" wrapText="1"/>
    </xf>
    <xf numFmtId="164" fontId="34" fillId="2" borderId="1"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2" totalsRowShown="0" headerRowDxfId="31" dataDxfId="30" headerRowBorderDxfId="28" tableBorderDxfId="29">
  <autoFilter ref="A1:L2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1" totalsRowShown="0" headerRowDxfId="15" dataDxfId="14" headerRowBorderDxfId="12" tableBorderDxfId="13">
  <autoFilter ref="A1:L1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tabSelected="1" workbookViewId="0">
      <selection activeCell="F11" sqref="F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312.67829942129902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19799</v>
      </c>
      <c r="E3" s="110"/>
      <c r="F3" s="111"/>
      <c r="G3" s="112">
        <f t="shared" ref="G3:G6" ca="1" si="0">IFERROR(NOW()-F3,"")</f>
        <v>45975.626725347225</v>
      </c>
      <c r="H3" s="163">
        <v>45975.593668981484</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45975.626725347225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45975.626725347225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45975.626725347225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45975.626725347225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45975.626725347225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45975.626725347225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45975.626725347225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45975.626725347225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45975.626725347225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45975.626725347225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45975.626725347225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45975.626725347225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45975.626725347225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45975.626725347225</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45975.626725347225</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45975.626725347225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45975.626725347225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45975.626725347225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45975.626725347225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45975.626725347225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45975.626725347225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45975.626725347225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45975.626725347225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45975.626725347225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45975.626725347225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45975.626725347225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45975.626725347225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45975.626725347225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45975.626725347225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45975.626725347225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45975.626725347225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45975.626725347225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45975.626725347225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45975.626725347225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45975.626725347225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45975.626725347225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45975.626725347225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45975.626725347225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45975.626725347225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45975.626725347225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45975.626725347225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45975.626725347225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45975.626725347225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45975.626725347225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45975.626725347225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45975.626725347225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45975.626725347225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45975.626725347225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45975.626725347225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45975.626725347225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45975.626725347225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45975.626725347225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45975.626725347225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45975.626725347225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45975.626725347225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45975.626725347225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45975.626725347225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45975.626725347225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45975.626725347225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45975.626725347225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45975.626725347225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45975.626725347225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45975.626725347225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45975.626725347225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45975.626725347225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45975.626725347225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45975.626725347225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45975.626725347225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45975.626725347225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45975.626725347225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45975.626725347225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45975.626725347225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45975.626725347225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45975.626725347225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45975.626725347225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45975.626725347225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45975.626725347225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45975.626725347225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45975.626725347225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45975.626725347225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45975.626725347225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45975.626725347225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45975.626725347225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45975.626725347225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45975.626725347225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45975.626725347225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45975.626725347225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45975.626725347225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45975.626725347225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45975.626725347225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45975.626725347225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45975.626725347225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45975.626725347225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45975.626725347225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45975.626725347225</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CF582042-FA93-4CA6-AB02-C4B2DF7A1653}"/>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A11" sqref="A11:X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150.62688738426368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1.0204406250049942</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45975.626725347225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45975.626725347225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45975.626725347225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45975.626725347225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45975.626725347225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45975.626725347225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45975.626725347225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45975.626725347225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45975.626725347225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45975.626725347225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45975.626725347225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45975.626725347225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45975.626725347225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45975.626725347225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45975.626725347225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45975.626725347225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45975.626725347225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45975.626725347225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45975.626725347225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45975.626725347225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45975.626725347225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45975.626725347225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45975.626725347225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45975.626725347225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45975.626725347225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45975.626725347225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45975.626725347225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45975.626725347225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45975.626725347225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45975.626725347225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45975.626725347225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45975.626725347225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45975.626725347225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45975.626725347225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45975.626725347225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45975.626725347225</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45975.626725347225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45975.626725347225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45975.626725347225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45975.626725347225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45975.626725347225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45975.626725347225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45975.626725347225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45975.626725347225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45975.626725347225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45975.626725347225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45975.626725347225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45975.626725347225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45975.626725347225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45975.626725347225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45975.626725347225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45975.626725347225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45975.626725347225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45975.626725347225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45975.626725347225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45975.626725347225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45975.626725347225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45975.626725347225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45975.626725347225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45975.626725347225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45975.626725347225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45975.626725347225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45975.626725347225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45975.626725347225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45975.626725347225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45975.626725347225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45975.626725347225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45975.626725347225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45975.626725347225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45975.626725347225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45975.626725347225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45975.626725347225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45975.626725347225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45975.626725347225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45975.626725347225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45975.626725347225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45975.626725347225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45975.626725347225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45975.626725347225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45975.626725347225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45975.626725347225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45975.626725347225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45975.626725347225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45975.626725347225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45975.626725347225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45975.626725347225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45975.626725347225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45975.626725347225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45975.626725347225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45975.626725347225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45975.626725347225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45975.626725347225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45975.626725347225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45975.626725347225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45975.626725347225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45975.626725347225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45975.626725347225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45975.626725347225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45975.626725347225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45975.626725347225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45975.626725347225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45975.626725347225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45975.626725347225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45975.626725347225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45975.626725347225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45975.626725347225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45975.626725347225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45975.626725347225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45975.626725347225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45975.626725347225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45975.626725347225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45975.626725347225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45975.626725347225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45975.626725347225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45975.626725347225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45975.626725347225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45975.626725347225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45975.626725347225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45975.626725347225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45975.626725347225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45975.626725347225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45975.626725347225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45975.626725347225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45975.626725347225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45975.626725347225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45975.626725347225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45975.626725347225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45975.626725347225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45975.626725347225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45975.626725347225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45975.626725347225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45975.626725347225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45975.626725347225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45975.626725347225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45975.626725347225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45975.626725347225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45975.626725347225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45975.626725347225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45975.626725347225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45975.626725347225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45975.626725347225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45975.626725347225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45975.626725347225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45975.626725347225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45975.626725347225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45975.626725347225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45975.626725347225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45975.626725347225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45975.626725347225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45975.626725347225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45975.626725347225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45975.626725347225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45975.626725347225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45975.626725347225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45975.626725347225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45975.626725347225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45975.626725347225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45975.626725347225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45975.626725347225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45975.626725347225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45975.626725347225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45975.626725347225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45975.626725347225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45975.626725347225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45975.626725347225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45975.626725347225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45975.626725347225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45975.626725347225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45975.626725347225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45975.626725347225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45975.626725347225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45975.626725347225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45975.626725347225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45975.626725347225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45975.626725347225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45975.626725347225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45975.626725347225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45975.626725347225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45975.626725347225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45975.626725347225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45975.626725347225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45975.626725347225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45975.626725347225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45975.626725347225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45975.626725347225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45975.626725347225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45975.626725347225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45975.626725347225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45975.626725347225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45975.626725347225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45975.626725347225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45975.626725347225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45975.626725347225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45975.626725347225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45975.626725347225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45975.626725347225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45975.626725347225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45975.626725347225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45975.626725347225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45975.626725347225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45975.626725347225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45975.626725347225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45975.626725347225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45975.626725347225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45975.626725347225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45975.626725347225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45975.626725347225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45975.626725347225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45975.626725347225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45975.626725347225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45975.626725347225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45975.626725347225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45975.626725347225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45975.626725347225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45975.626725347225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45975.626725347225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45975.626725347225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45975.626725347225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45975.626725347225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45975.626725347225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45975.626725347225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45975.626725347225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45975.626725347225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45975.626725347225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45975.626725347225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45975.626725347225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45975.626725347225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45975.626725347225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45975.626725347225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45975.626725347225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45975.626725347225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45975.626725347225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45975.626725347225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45975.626725347225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45975.626725347225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45975.626725347225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45975.626725347225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45975.626725347225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45975.626725347225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45975.626725347225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45975.626725347225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45975.626725347225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45975.626725347225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45975.626725347225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45975.626725347225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45975.626725347225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45975.626725347225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45975.626725347225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45975.626725347225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45975.626725347225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45975.626725347225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45975.626725347225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45975.626725347225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45975.626725347225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45975.626725347225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45975.626725347225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45975.626725347225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45975.626725347225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45975.626725347225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45975.626725347225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45975.626725347225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45975.626725347225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45975.626725347225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45975.626725347225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45975.626725347225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45975.626725347225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45975.626725347225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45975.626725347225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45975.626725347225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45975.626725347225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45975.626725347225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45975.626725347225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45975.626725347225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45975.626725347225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45975.626725347225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45975.626725347225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45975.626725347225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45975.626725347225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45975.626725347225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45975.626725347225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45975.626725347225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45975.626725347225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45975.626725347225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45975.626725347225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45975.626725347225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45975.626725347225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45975.626725347225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45975.626725347225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45975.626725347225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45975.626725347225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45975.626725347225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45975.626725347225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45975.626725347225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45975.626725347225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45975.626725347225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45975.626725347225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45975.626725347225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45975.626725347225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45975.626725347225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45975.626725347225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45975.626725347225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45975.626725347225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45975.626725347225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45975.626725347225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45975.626725347225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45975.626725347225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45975.626725347225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45975.626725347225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45975.626725347225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45975.626725347225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45975.626725347225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45975.626725347225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45975.626725347225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45975.626725347225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45975.626725347225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45975.626725347225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45975.626725347225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45975.626725347225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45975.626725347225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45975.626725347225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45975.626725347225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45975.626725347225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45975.626725347225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45975.626725347225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45975.626725347225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45975.626725347225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45975.626725347225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45975.626725347225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45975.626725347225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45975.626725347225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45975.626725347225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45975.626725347225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45975.626725347225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45975.626725347225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45975.626725347225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45975.626725347225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45975.626725347225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45975.626725347225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45975.626725347225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45975.626725347225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45975.626725347225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45975.626725347225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45975.626725347225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45975.626725347225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45975.626725347225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45975.626725347225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45975.626725347225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45975.626725347225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45975.626725347225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45975.626725347225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45975.626725347225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45975.626725347225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45975.626725347225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45975.626725347225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45975.626725347225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45975.626725347225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45975.626725347225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45975.626725347225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45975.626725347225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45975.626725347225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45975.626725347225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45975.626725347225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45975.626725347225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45975.626725347225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45975.626725347225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45975.626725347225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45975.626725347225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45975.626725347225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45975.626725347225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45975.626725347225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45975.626725347225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45975.626725347225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45975.626725347225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45975.626725347225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45975.626725347225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45975.626725347225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45975.626725347225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45975.626725347225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45975.626725347225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45975.626725347225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45975.626725347225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45975.626725347225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45975.626725347225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45975.626725347225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45975.626725347225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45975.626725347225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45975.626725347225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45975.626725347225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45975.626725347225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45975.626725347225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45975.626725347225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45975.626725347225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45975.626725347225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45975.626725347225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45975.626725347225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45975.626725347225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45975.626725347225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45975.626725347225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45975.626725347225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45975.626725347225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45975.626725347225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45975.626725347225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45975.626725347225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45975.626725347225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45975.626725347225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45975.626725347225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45975.626725347225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45975.626725347225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45975.626725347225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45975.626725347225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45975.626725347225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45975.626725347225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45975.626725347225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45975.626725347225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45975.626725347225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45975.626725347225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45975.626725347225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45975.626725347225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45975.626725347225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45975.626725347225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45975.626725347225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45975.626725347225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45975.626725347225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45975.626725347225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45975.626725347225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45975.626725347225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45975.626725347225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45975.626725347225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45975.626725347225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45975.626725347225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45975.626725347225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45975.626725347225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45975.626725347225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45975.626725347225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45975.626725347225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45975.626725347225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45975.626725347225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45975.626725347225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45975.626725347225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45975.626725347225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45975.626725347225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45975.626725347225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45975.626725347225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45975.626725347225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45975.626725347225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45975.626725347225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45975.626725347225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45975.626725347225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45975.626725347225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45975.626725347225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45975.626725347225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45975.626725347225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45975.626725347225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45975.626725347225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45975.626725347225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45975.626725347225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45975.626725347225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45975.626725347225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45975.626725347225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45975.626725347225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45975.626725347225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45975.626725347225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45975.626725347225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45975.626725347225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45975.626725347225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45975.626725347225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45975.626725347225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45975.626725347225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45975.626725347225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45975.626725347225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45975.626725347225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45975.626725347225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45975.626725347225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45975.626725347225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45975.626725347225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45975.626725347225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45975.626725347225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45975.626725347225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45975.626725347225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45975.626725347225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45975.626725347225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45975.626725347225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45975.626725347225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45975.626725347225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45975.626725347225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45975.626725347225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45975.626725347225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45975.626725347225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45975.626725347225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45975.626725347225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45975.626725347225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45975.626725347225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45975.626725347225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45975.626725347225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45975.626725347225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45975.626725347225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45975.626725347225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45975.626725347225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45975.626725347225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45975.626725347225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45975.626725347225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45975.626725347225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45975.626725347225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45975.626725347225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45975.626725347225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45975.626725347225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45975.626725347225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45975.626725347225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45975.626725347225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45975.626725347225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45975.626725347225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45975.626725347225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45975.626725347225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45975.626725347225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45975.626725347225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45975.626725347225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45975.626725347225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45975.626725347225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45975.626725347225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45975.626725347225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45975.626725347225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45975.626725347225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45975.626725347225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45975.626725347225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45975.626725347225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45975.626725347225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45975.626725347225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45975.626725347225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45975.626725347225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45975.626725347225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45975.626725347225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45975.626725347225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45975.626725347225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45975.626725347225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45975.626725347225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45975.626725347225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45975.626725347225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45975.626725347225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45975.626725347225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45975.626725347225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45975.626725347225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45975.626725347225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45975.626725347225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45975.626725347225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45975.626725347225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45975.626725347225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45975.626725347225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45975.626725347225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45975.626725347225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45975.626725347225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45975.626725347225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45975.626725347225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45975.626725347225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45975.626725347225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45975.626725347225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45975.626725347225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45975.626725347225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45975.626725347225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45975.626725347225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45975.626725347225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45975.626725347225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45975.626725347225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45975.626725347225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45975.626725347225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45975.626725347225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45975.626725347225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45975.626725347225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45975.626725347225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45975.626725347225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45975.626725347225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45975.626725347225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45975.626725347225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45975.626725347225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45975.626725347225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45975.626725347225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45975.626725347225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45975.626725347225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45975.626725347225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45975.626725347225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45975.626725347225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45975.626725347225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45975.626725347225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45975.626725347225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45975.626725347225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45975.626725347225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45975.626725347225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45975.626725347225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45975.626725347225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45975.626725347225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45975.626725347225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45975.626725347225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45975.626725347225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45975.626725347225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45975.626725347225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45975.626725347225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45975.626725347225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45975.626725347225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45975.626725347225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45975.626725347225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45975.626725347225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45975.626725347225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45975.626725347225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45975.626725347225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45975.626725347225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45975.626725347225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45975.626725347225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45975.626725347225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45975.626725347225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45975.626725347225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45975.626725347225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45975.626725347225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45975.626725347225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45975.626725347225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45975.626725347225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45975.626725347225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45975.626725347225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45975.626725347225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45975.626725347225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45975.626725347225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45975.626725347225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45975.626725347225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45975.626725347225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45975.626725347225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45975.626725347225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45975.626725347225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45975.626725347225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45975.626725347225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45975.626725347225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45975.626725347225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45975.626725347225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45975.626725347225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45975.626725347225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45975.626725347225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45975.626725347225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45975.626725347225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45975.626725347225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45975.626725347225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45975.626725347225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45975.626725347225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45975.626725347225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45975.626725347225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45975.626725347225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45975.626725347225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45975.626725347225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45975.626725347225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45975.626725347225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45975.626725347225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45975.626725347225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45975.626725347225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45975.626725347225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45975.626725347225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45975.626725347225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45975.626725347225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45975.626725347225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45975.626725347225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45975.626725347225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45975.626725347225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45975.626725347225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45975.626725347225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45975.626725347225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45975.626725347225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45975.626725347225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45975.626725347225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45975.626725347225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45975.626725347225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45975.626725347225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45975.626725347225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45975.626725347225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45975.626725347225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45975.626725347225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45975.626725347225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45975.626725347225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45975.626725347225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45975.626725347225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45975.626725347225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45975.626725347225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45975.626725347225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45975.626725347225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45975.626725347225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45975.626725347225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45975.626725347225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45975.626725347225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45975.626725347225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45975.626725347225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45975.626725347225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45975.626725347225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45975.626725347225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45975.626725347225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45975.626725347225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45975.626725347225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45975.626725347225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45975.626725347225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45975.626725347225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45975.626725347225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45975.626725347225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45975.626725347225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45975.626725347225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45975.626725347225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45975.626725347225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45975.626725347225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45975.626725347225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45975.626725347225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45975.626725347225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45975.626725347225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45975.626725347225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45975.626725347225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45975.626725347225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45975.626725347225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45975.626725347225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45975.626725347225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45975.626725347225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45975.626725347225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45975.626725347225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45975.626725347225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45975.626725347225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45975.626725347225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45975.626725347225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45975.626725347225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45975.626725347225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45975.626725347225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45975.626725347225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45975.626725347225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45975.626725347225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45975.626725347225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45975.626725347225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45975.626725347225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45975.626725347225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45975.626725347225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45975.626725347225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45975.626725347225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45975.626725347225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45975.626725347225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45975.626725347225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45975.626725347225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45975.626725347225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45975.626725347225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45975.626725347225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45975.626725347225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45975.626725347225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45975.626725347225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45975.626725347225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45975.626725347225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45975.626725347225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45975.626725347225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45975.626725347225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45975.626725347225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45975.626725347225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45975.626725347225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45975.626725347225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45975.626725347225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45975.626725347225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45975.626725347225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45975.626725347225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45975.626725347225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45975.626725347225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45975.626725347225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45975.626725347225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45975.626725347225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45975.626725347225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45975.626725347225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45975.626725347225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45975.626725347225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45975.626725347225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45975.626725347225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45975.626725347225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45975.626725347225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45975.626725347225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45975.626725347225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45975.626725347225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45975.626725347225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45975.626725347225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45975.626725347225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45975.626725347225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45975.626725347225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45975.626725347225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45975.626725347225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45975.626725347225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45975.626725347225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45975.626725347225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45975.626725347225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45975.626725347225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45975.626725347225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45975.626725347225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45975.626725347225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45975.626725347225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45975.626725347225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45975.626725347225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45975.626725347225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45975.626725347225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45975.626725347225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45975.626725347225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45975.626725347225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45975.626725347225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45975.626725347225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45975.626725347225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45975.626725347225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45975.626725347225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45975.626725347225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45975.626725347225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45975.626725347225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45975.626725347225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45975.626725347225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45975.626725347225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45975.626725347225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45975.626725347225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45975.626725347225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45975.626725347225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45975.626725347225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45975.626725347225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45975.626725347225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45975.626725347225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45975.626725347225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45975.626725347225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45975.626725347225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45975.626725347225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45975.626725347225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45975.626725347225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45975.626725347225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45975.626725347225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45975.626725347225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45975.626725347225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45975.626725347225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45975.626725347225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45975.626725347225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45975.626725347225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45975.626725347225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45975.626725347225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45975.626725347225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45975.626725347225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45975.626725347225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45975.626725347225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45975.626725347225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45975.626725347225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45975.626725347225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45975.626725347225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45975.626725347225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45975.626725347225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45975.626725347225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45975.626725347225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45975.626725347225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45975.626725347225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45975.626725347225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45975.626725347225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45975.626725347225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45975.626725347225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45975.626725347225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45975.626725347225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45975.626725347225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45975.626725347225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45975.626725347225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45975.626725347225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45975.626725347225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45975.626725347225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45975.626725347225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45975.626725347225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45975.626725347225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45975.626725347225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45975.626725347225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45975.626725347225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45975.626725347225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45975.626725347225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45975.626725347225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45975.626725347225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45975.626725347225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45975.626725347225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45975.626725347225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45975.626725347225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45975.626725347225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45975.626725347225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45975.626725347225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45975.626725347225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45975.626725347225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45975.626725347225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45975.626725347225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45975.626725347225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45975.626725347225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45975.626725347225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45975.626725347225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45975.626725347225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45975.626725347225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45975.626725347225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45975.626725347225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45975.626725347225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45975.626725347225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45975.626725347225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45975.626725347225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45975.626725347225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45975.626725347225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45975.626725347225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45975.626725347225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45975.626725347225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45975.626725347225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45975.626725347225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45975.626725347225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45975.626725347225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45975.626725347225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45975.626725347225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45975.626725347225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45975.626725347225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45975.626725347225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45975.626725347225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45975.626725347225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45975.626725347225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45975.626725347225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45975.626725347225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45975.626725347225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45975.626725347225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45975.626725347225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45975.626725347225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45975.626725347225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45975.626725347225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45975.626725347225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45975.626725347225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45975.626725347225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45975.626725347225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45975.626725347225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45975.626725347225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45975.626725347225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45975.626725347225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45975.626725347225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45975.626725347225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45975.626725347225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45975.626725347225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45975.626725347225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45975.626725347225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45975.626725347225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45975.626725347225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45975.626725347225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45975.626725347225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45975.626725347225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45975.626725347225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45975.626725347225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45975.626725347225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45975.626725347225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45975.626725347225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45975.626725347225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45975.626725347225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45975.626725347225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45975.626725347225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45975.626725347225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45975.626725347225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45975.626725347225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45975.626725347225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45975.626725347225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45975.626725347225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45975.626725347225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45975.626725347225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45975.626725347225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45975.626725347225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45975.626725347225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45975.626725347225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45975.626725347225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45975.626725347225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45975.626725347225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45975.626725347225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45975.626725347225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45975.626725347225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45975.626725347225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45975.626725347225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45975.626725347225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45975.626725347225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45975.626725347225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45975.626725347225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45975.626725347225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45975.626725347225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45975.626725347225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45975.626725347225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45975.626725347225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45975.626725347225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45975.626725347225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45975.626725347225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45975.626725347225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45975.626725347225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45975.626725347225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45975.626725347225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45975.626725347225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45975.626725347225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45975.626725347225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45975.626725347225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45975.626725347225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45975.626725347225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45975.626725347225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45975.626725347225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45975.626725347225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45975.626725347225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45975.626725347225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45975.626725347225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45975.626725347225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45975.626725347225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45975.626725347225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45975.626725347225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45975.626725347225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45975.626725347225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45975.626725347225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45975.626725347225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45975.626725347225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45975.626725347225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45975.626725347225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45975.626725347225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45975.626725347225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45975.626725347225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45975.626725347225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45975.626725347225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45975.626725347225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45975.626725347225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45975.626725347225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45975.626725347225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45975.626725347225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45975.626725347225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45975.626725347225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45975.626725347225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45975.626725347225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45975.626725347225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45975.626725347225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45975.626725347225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45975.626725347225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45975.626725347225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45975.626725347225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45975.626725347225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45975.626725347225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45975.626725347225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45975.626725347225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45975.626725347225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45975.626725347225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45975.626725347225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45975.626725347225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45975.626725347225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45975.626725347225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45975.626725347225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45975.626725347225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45975.626725347225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45975.626725347225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45975.626725347225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45975.626725347225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45975.626725347225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45975.626725347225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45975.626725347225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45975.626725347225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45975.626725347225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45975.626725347225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45975.626725347225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45975.626725347225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45975.626725347225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45975.626725347225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45975.626725347225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45975.626725347225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45975.626725347225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45975.626725347225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45975.626725347225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45975.626725347225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45975.626725347225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45975.626725347225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45975.626725347225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45975.626725347225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45975.626725347225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45975.626725347225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45975.626725347225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45975.626725347225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45975.626725347225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45975.626725347225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45975.626725347225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45975.626725347225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45975.626725347225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45975.626725347225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45975.626725347225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45975.626725347225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45975.626725347225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45975.626725347225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45975.626725347225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45975.626725347225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45975.626725347225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45975.626725347225</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272.14600775462895</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2</v>
      </c>
      <c r="D3" s="92" t="s">
        <v>34214</v>
      </c>
      <c r="E3" s="95" t="s">
        <v>39021</v>
      </c>
      <c r="F3" s="96">
        <v>45975.593645833331</v>
      </c>
      <c r="G3" s="97">
        <f ca="1">IFERROR(NOW()-F3,"")</f>
        <v>3.3079513894335832E-2</v>
      </c>
      <c r="H3" s="96">
        <v>45975.575590277775</v>
      </c>
      <c r="I3" s="135" t="str">
        <f>IFERROR(VLOOKUP(D3,DB!A:F,6,0),"")</f>
        <v>SCECO</v>
      </c>
      <c r="J3" s="135" t="str">
        <f>IFERROR(VLOOKUP(D3,DB!A:G,7,0),"")</f>
        <v>Good</v>
      </c>
      <c r="K3" s="98" t="s">
        <v>39112</v>
      </c>
      <c r="L3" s="92" t="str">
        <f>IFERROR(VLOOKUP(D3,DB!A:I,9,0),"")</f>
        <v>Latis</v>
      </c>
    </row>
    <row r="4" spans="1:16" ht="15" customHeight="1">
      <c r="A4" s="135" t="s">
        <v>39023</v>
      </c>
      <c r="B4" s="135" t="str">
        <f>IFERROR(VLOOKUP(D4,DB!A:K,11,0),"")</f>
        <v>R4</v>
      </c>
      <c r="C4" s="94">
        <v>1</v>
      </c>
      <c r="D4" s="92" t="s">
        <v>37621</v>
      </c>
      <c r="E4" s="95" t="s">
        <v>39021</v>
      </c>
      <c r="F4" s="96"/>
      <c r="G4" s="97">
        <f ca="1">IFERROR(NOW()-F4,"")</f>
        <v>45975.626725347225</v>
      </c>
      <c r="H4" s="96">
        <v>45975.605856481481</v>
      </c>
      <c r="I4" s="135" t="str">
        <f>IFERROR(VLOOKUP(D4,DB!A:F,6,0),"")</f>
        <v>SCECO</v>
      </c>
      <c r="J4" s="135" t="str">
        <f>IFERROR(VLOOKUP(D4,DB!A:G,7,0),"")</f>
        <v>Dead</v>
      </c>
      <c r="K4" s="98" t="s">
        <v>39113</v>
      </c>
      <c r="L4" s="92" t="str">
        <f>IFERROR(VLOOKUP(D4,DB!A:I,9,0),"")</f>
        <v>Latis</v>
      </c>
    </row>
    <row r="5" spans="1:16" ht="15" customHeight="1">
      <c r="A5" s="135"/>
      <c r="B5" s="135" t="str">
        <f>IFERROR(VLOOKUP(D5,DB!A:K,11,0),"")</f>
        <v/>
      </c>
      <c r="C5" s="94"/>
      <c r="D5" s="92"/>
      <c r="E5" s="95"/>
      <c r="F5" s="96"/>
      <c r="G5" s="97">
        <f ca="1">IFERROR(NOW()-F5,"")</f>
        <v>45975.626725347225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45975.626725347225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45975.626725347225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45975.626725347225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45975.626725347225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45975.626725347225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45975.626725347225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45975.626725347225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45975.626725347225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45975.626725347225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45975.626725347225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45975.626725347225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45975.626725347225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45975.626725347225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45975.626725347225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45975.626725347225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45975.626725347225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45975.626725347225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45975.626725347225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45975.626725347225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45975.626725347225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45975.626725347225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45975.626725347225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45975.626725347225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45975.626725347225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45975.626725347225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45975.626725347225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45975.626725347225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45975.626725347225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45975.626725347225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45975.626725347225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45975.626725347225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45975.626725347225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45975.626725347225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45975.626725347225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45975.626725347225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45975.626725347225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45975.626725347225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45975.626725347225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45975.626725347225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45975.626725347225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45975.626725347225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45975.626725347225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45975.626725347225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45975.626725347225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45975.626725347225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45975.626725347225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45975.626725347225</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2"/>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83.794665162036836</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39102</v>
      </c>
      <c r="F3" s="38">
        <v>45926.188877314817</v>
      </c>
      <c r="G3" s="116">
        <f t="shared" ref="G3" ca="1" si="0">IFERROR(NOW()-F3,"")</f>
        <v>49.43784803240851</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39102</v>
      </c>
      <c r="F4" s="125">
        <v>45948.661111111112</v>
      </c>
      <c r="G4" s="126">
        <f t="shared" ref="G4" ca="1" si="1">IFERROR(NOW()-F4,"")</f>
        <v>26.965614236112742</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t="s">
        <v>39122</v>
      </c>
      <c r="B6" s="124" t="str">
        <f>IFERROR(VLOOKUP(D6,DB!A:K,11,0),"")</f>
        <v>R5</v>
      </c>
      <c r="C6" s="124">
        <v>5</v>
      </c>
      <c r="D6" s="124" t="s">
        <v>33151</v>
      </c>
      <c r="E6" s="124" t="s">
        <v>39102</v>
      </c>
      <c r="F6" s="158">
        <v>45975.608958333331</v>
      </c>
      <c r="G6" s="126">
        <f t="shared" ref="G6:G65" ca="1" si="2">IFERROR(NOW()-F6,"")</f>
        <v>1.7767013894626871E-2</v>
      </c>
      <c r="H6" s="125">
        <v>45975.598506944443</v>
      </c>
      <c r="I6" s="124" t="str">
        <f>IFERROR(VLOOKUP(D6,DB!A:F,6,0),"")</f>
        <v>SCECO</v>
      </c>
      <c r="J6" s="124" t="str">
        <f>IFERROR(VLOOKUP(D6,DB!A:G,7,0),"")</f>
        <v>Vandalized</v>
      </c>
      <c r="K6" s="124" t="s">
        <v>39123</v>
      </c>
      <c r="L6" s="124" t="str">
        <f>IFERROR(VLOOKUP(D6,DB!A:I,9,0),"")</f>
        <v>Latis</v>
      </c>
    </row>
    <row r="7" spans="1:13">
      <c r="A7" s="124"/>
      <c r="B7" s="124" t="str">
        <f>IFERROR(VLOOKUP(D7,DB!A:K,11,0),"")</f>
        <v/>
      </c>
      <c r="C7" s="124"/>
      <c r="D7" s="124"/>
      <c r="E7" s="124"/>
      <c r="F7" s="124"/>
      <c r="G7" s="126">
        <f t="shared" ca="1" si="2"/>
        <v>45975.626725347225</v>
      </c>
      <c r="H7" s="125"/>
      <c r="I7" s="124" t="str">
        <f>IFERROR(VLOOKUP(D7,DB!A:F,6,0),"")</f>
        <v/>
      </c>
      <c r="J7" s="124" t="str">
        <f>IFERROR(VLOOKUP(D7,DB!A:G,7,0),"")</f>
        <v/>
      </c>
      <c r="K7" s="124"/>
      <c r="L7" s="124" t="str">
        <f>IFERROR(VLOOKUP(D7,DB!A:I,9,0),"")</f>
        <v/>
      </c>
    </row>
    <row r="8" spans="1:13">
      <c r="A8" s="159"/>
      <c r="B8" s="160" t="str">
        <f>IFERROR(VLOOKUP(D8,DB!A:K,11,0),"")</f>
        <v/>
      </c>
      <c r="C8" s="159"/>
      <c r="D8" s="159"/>
      <c r="E8" s="159"/>
      <c r="F8" s="161"/>
      <c r="G8" s="162">
        <f ca="1">IFERROR(NOW()-F8,"")</f>
        <v>45975.626725347225</v>
      </c>
      <c r="H8" s="161"/>
      <c r="I8" s="160" t="str">
        <f>IFERROR(VLOOKUP(D8,DB!A:F,6,0),"")</f>
        <v/>
      </c>
      <c r="J8" s="160" t="str">
        <f>IFERROR(VLOOKUP(D8,DB!A:G,7,0),"")</f>
        <v/>
      </c>
      <c r="K8" s="159"/>
      <c r="L8" s="160" t="str">
        <f>IFERROR(VLOOKUP(D8,DB!A:I,9,0),"")</f>
        <v/>
      </c>
    </row>
    <row r="9" spans="1:13">
      <c r="A9" s="124"/>
      <c r="B9" s="124" t="str">
        <f>IFERROR(VLOOKUP(D9,DB!A:K,11,0),"")</f>
        <v/>
      </c>
      <c r="C9" s="124"/>
      <c r="D9" s="124"/>
      <c r="E9" s="124"/>
      <c r="F9" s="124"/>
      <c r="G9" s="126">
        <f t="shared" ca="1" si="2"/>
        <v>45975.626725347225</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2"/>
        <v>45975.626725347225</v>
      </c>
      <c r="H10" s="125"/>
      <c r="I10" s="124" t="str">
        <f>IFERROR(VLOOKUP(D10,DB!A:F,6,0),"")</f>
        <v/>
      </c>
      <c r="J10" s="124" t="str">
        <f>IFERROR(VLOOKUP(D10,DB!A:G,7,0),"")</f>
        <v/>
      </c>
      <c r="K10" s="124"/>
      <c r="L10" s="124" t="str">
        <f>IFERROR(VLOOKUP(D10,DB!A:I,9,0),"")</f>
        <v/>
      </c>
    </row>
    <row r="11" spans="1:13">
      <c r="A11" s="124"/>
      <c r="B11" s="124" t="str">
        <f>IFERROR(VLOOKUP(D11,DB!A:K,11,0),"")</f>
        <v/>
      </c>
      <c r="C11" s="124"/>
      <c r="D11" s="156"/>
      <c r="E11" s="124"/>
      <c r="F11" s="124"/>
      <c r="G11" s="126">
        <f t="shared" ca="1" si="2"/>
        <v>45975.626725347225</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2"/>
        <v>45975.626725347225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45975.626725347225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45975.626725347225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45975.626725347225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45975.626725347225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45975.626725347225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45975.626725347225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45975.626725347225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45975.626725347225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45975.626725347225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45975.626725347225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45975.626725347225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45975.626725347225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45975.626725347225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45975.626725347225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45975.626725347225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45975.626725347225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45975.626725347225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45975.626725347225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45975.626725347225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45975.626725347225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45975.626725347225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45975.626725347225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45975.626725347225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45975.626725347225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45975.626725347225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45975.626725347225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45975.626725347225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45975.626725347225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45975.626725347225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45975.626725347225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45975.626725347225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45975.626725347225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45975.626725347225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45975.626725347225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45975.626725347225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45975.626725347225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45975.626725347225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45975.626725347225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45975.626725347225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45975.626725347225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45975.626725347225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45975.626725347225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45975.626725347225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45975.626725347225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45975.626725347225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45975.626725347225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45975.626725347225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45975.626725347225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45975.626725347225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45975.626725347225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45975.626725347225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45975.626725347225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45975.626725347225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ref="G66:G129" ca="1" si="3">IFERROR(NOW()-F66,"")</f>
        <v>45975.626725347225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45975.626725347225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45975.626725347225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45975.626725347225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45975.626725347225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45975.626725347225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45975.626725347225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45975.626725347225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45975.626725347225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45975.626725347225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45975.626725347225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45975.626725347225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45975.626725347225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45975.626725347225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45975.626725347225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45975.626725347225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45975.626725347225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45975.626725347225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45975.626725347225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45975.626725347225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45975.626725347225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45975.626725347225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45975.626725347225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45975.626725347225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45975.626725347225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45975.626725347225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45975.626725347225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45975.626725347225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45975.626725347225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45975.626725347225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45975.626725347225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45975.626725347225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45975.626725347225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45975.626725347225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45975.626725347225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45975.626725347225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45975.626725347225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45975.626725347225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45975.626725347225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45975.626725347225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45975.626725347225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45975.626725347225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45975.626725347225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45975.626725347225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45975.626725347225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45975.626725347225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45975.626725347225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45975.626725347225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45975.626725347225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45975.626725347225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45975.626725347225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45975.626725347225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45975.626725347225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45975.626725347225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45975.626725347225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45975.626725347225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45975.626725347225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45975.626725347225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45975.626725347225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45975.626725347225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45975.626725347225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45975.626725347225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45975.626725347225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45975.626725347225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ref="G130:G193" ca="1" si="4">IFERROR(NOW()-F130,"")</f>
        <v>45975.626725347225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45975.626725347225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45975.626725347225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45975.626725347225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45975.626725347225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45975.626725347225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45975.626725347225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45975.626725347225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45975.626725347225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45975.626725347225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45975.626725347225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45975.626725347225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45975.626725347225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45975.626725347225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45975.626725347225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45975.626725347225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45975.626725347225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45975.626725347225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45975.626725347225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45975.626725347225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45975.626725347225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45975.626725347225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45975.626725347225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45975.626725347225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45975.626725347225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45975.626725347225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45975.626725347225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45975.626725347225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45975.626725347225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45975.626725347225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45975.626725347225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45975.626725347225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45975.626725347225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45975.626725347225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45975.626725347225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45975.626725347225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45975.626725347225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45975.626725347225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45975.626725347225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45975.626725347225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45975.626725347225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45975.626725347225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45975.626725347225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45975.626725347225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45975.626725347225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45975.626725347225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45975.626725347225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45975.626725347225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45975.626725347225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45975.626725347225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45975.626725347225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45975.626725347225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45975.626725347225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45975.626725347225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45975.626725347225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45975.626725347225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45975.626725347225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45975.626725347225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45975.626725347225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45975.626725347225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45975.626725347225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45975.626725347225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45975.626725347225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45975.626725347225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ref="G194:G257" ca="1" si="5">IFERROR(NOW()-F194,"")</f>
        <v>45975.626725347225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45975.626725347225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45975.626725347225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45975.626725347225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45975.626725347225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45975.626725347225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45975.626725347225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45975.626725347225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45975.626725347225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45975.626725347225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45975.626725347225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45975.626725347225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45975.626725347225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45975.626725347225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45975.626725347225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45975.626725347225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45975.626725347225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45975.626725347225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45975.626725347225</v>
      </c>
      <c r="H212" s="124"/>
      <c r="I212" s="124" t="str">
        <f>IFERROR(VLOOKUP(D212,DB!A:F,6,0),"")</f>
        <v/>
      </c>
      <c r="J212" s="124" t="str">
        <f>IFERROR(VLOOKUP(D212,DB!A:G,7,0),"")</f>
        <v/>
      </c>
      <c r="K212" s="124"/>
      <c r="L212" s="124" t="str">
        <f>IFERROR(VLOOKUP(D212,DB!A:I,9,0),"")</f>
        <v/>
      </c>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sheetData>
  <dataValidations count="2">
    <dataValidation allowBlank="1" showInputMessage="1" showErrorMessage="1" sqref="E1" xr:uid="{920C6338-E771-4DAE-8C89-92A9093EA4DE}"/>
    <dataValidation type="list" allowBlank="1" showInputMessage="1" showErrorMessage="1" sqref="E2:E2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39124</v>
      </c>
      <c r="B2" s="141" t="str">
        <f>IFERROR(VLOOKUP(D2,DB!A:K,11,0),"")</f>
        <v>R6</v>
      </c>
      <c r="C2" s="142">
        <v>1</v>
      </c>
      <c r="D2" s="141" t="s">
        <v>35357</v>
      </c>
      <c r="E2" s="124" t="s">
        <v>39125</v>
      </c>
      <c r="F2" s="157">
        <v>45975.140439814815</v>
      </c>
      <c r="G2" s="75">
        <f ca="1">IFERROR(NOW()-F2,"-")</f>
        <v>0.48628553240996553</v>
      </c>
      <c r="H2" s="143">
        <v>45975.150659722225</v>
      </c>
      <c r="I2" s="141" t="str">
        <f>IFERROR(VLOOKUP(D2,DB!A:F,6,0),"")</f>
        <v>SCECO</v>
      </c>
      <c r="J2" s="141" t="str">
        <f>IFERROR(VLOOKUP(D2,DB!A:G,7,0),"")</f>
        <v>Dead</v>
      </c>
      <c r="K2" s="144" t="s">
        <v>39126</v>
      </c>
      <c r="L2" s="145" t="str">
        <f>IFERROR(VLOOKUP(D2,DB!A:I,9,0),"")</f>
        <v>Latis</v>
      </c>
    </row>
    <row r="3" spans="1:16382" ht="31.5" customHeight="1">
      <c r="A3" s="140" t="s">
        <v>39127</v>
      </c>
      <c r="B3" s="141" t="str">
        <f>IFERROR(VLOOKUP(D3,DB!A:K,11,0),"")</f>
        <v>R6</v>
      </c>
      <c r="C3" s="142">
        <v>2</v>
      </c>
      <c r="D3" s="141" t="s">
        <v>39128</v>
      </c>
      <c r="E3" s="124" t="s">
        <v>39021</v>
      </c>
      <c r="F3" s="143">
        <v>45975.509363425925</v>
      </c>
      <c r="G3" s="105">
        <f t="shared" ref="G3:G33" ca="1" si="0">IFERROR(NOW()-F3,"-")</f>
        <v>0.11736192130047129</v>
      </c>
      <c r="H3" s="143">
        <v>45975.502824074072</v>
      </c>
      <c r="I3" s="141" t="str">
        <f>IFERROR(VLOOKUP(D3,DB!A:F,6,0),"")</f>
        <v>SCECO</v>
      </c>
      <c r="J3" s="141" t="str">
        <f>IFERROR(VLOOKUP(D3,DB!A:G,7,0),"")</f>
        <v>Vandalized</v>
      </c>
      <c r="K3" s="144" t="s">
        <v>39129</v>
      </c>
      <c r="L3" s="145" t="str">
        <f>IFERROR(VLOOKUP(D3,DB!A:I,9,0),"")</f>
        <v>Latis</v>
      </c>
    </row>
    <row r="4" spans="1:16382" ht="31.5" customHeight="1">
      <c r="A4" s="140" t="s">
        <v>39130</v>
      </c>
      <c r="B4" s="141" t="str">
        <f>IFERROR(VLOOKUP(D4,DB!A:K,11,0),"")</f>
        <v>R6</v>
      </c>
      <c r="C4" s="142">
        <v>2</v>
      </c>
      <c r="D4" s="141" t="s">
        <v>38968</v>
      </c>
      <c r="E4" s="124" t="s">
        <v>39021</v>
      </c>
      <c r="F4" s="143">
        <v>45975.595775462964</v>
      </c>
      <c r="G4" s="105">
        <f t="shared" ca="1" si="0"/>
        <v>3.0949884261644911E-2</v>
      </c>
      <c r="H4" s="143">
        <v>45975.406701388885</v>
      </c>
      <c r="I4" s="141" t="str">
        <f>IFERROR(VLOOKUP(D4,DB!A:F,6,0),"")</f>
        <v>Generator-SG</v>
      </c>
      <c r="J4" s="141" t="str">
        <f>IFERROR(VLOOKUP(D4,DB!A:G,7,0),"")</f>
        <v>Vandalized</v>
      </c>
      <c r="K4" s="144" t="s">
        <v>39131</v>
      </c>
      <c r="L4" s="145" t="str">
        <f>IFERROR(VLOOKUP(D4,DB!A:I,9,0),"")</f>
        <v>Latis</v>
      </c>
    </row>
    <row r="5" spans="1:16382" ht="31.5" customHeight="1">
      <c r="A5" s="140" t="s">
        <v>39132</v>
      </c>
      <c r="B5" s="141" t="str">
        <f>IFERROR(VLOOKUP(D5,DB!A:K,11,0),"")</f>
        <v>R6</v>
      </c>
      <c r="C5" s="142">
        <v>2</v>
      </c>
      <c r="D5" s="141" t="s">
        <v>30930</v>
      </c>
      <c r="E5" s="124" t="s">
        <v>39021</v>
      </c>
      <c r="F5" s="143">
        <v>45975.589803240742</v>
      </c>
      <c r="G5" s="105">
        <f t="shared" ca="1" si="0"/>
        <v>3.6922106482961681E-2</v>
      </c>
      <c r="H5" s="143">
        <v>45975.584166666667</v>
      </c>
      <c r="I5" s="141" t="str">
        <f>IFERROR(VLOOKUP(D5,DB!A:F,6,0),"")</f>
        <v>SCECO</v>
      </c>
      <c r="J5" s="141" t="str">
        <f>IFERROR(VLOOKUP(D5,DB!A:G,7,0),"")</f>
        <v>Vandalized</v>
      </c>
      <c r="K5" s="144" t="s">
        <v>39133</v>
      </c>
      <c r="L5" s="145" t="str">
        <f>IFERROR(VLOOKUP(D5,DB!A:I,9,0),"")</f>
        <v>Latis</v>
      </c>
    </row>
    <row r="6" spans="1:16382" ht="31.5" customHeight="1">
      <c r="A6" s="140"/>
      <c r="B6" s="141" t="str">
        <f>IFERROR(VLOOKUP(D6,DB!A:K,11,0),"")</f>
        <v/>
      </c>
      <c r="C6" s="142"/>
      <c r="D6" s="141"/>
      <c r="E6" s="124"/>
      <c r="F6" s="143"/>
      <c r="G6" s="105">
        <f t="shared" ca="1" si="0"/>
        <v>45975.626725347225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45975.626725347225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45975.626725347225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45975.626725347225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45975.626725347225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45975.626725347225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45975.626725347225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45975.626725347225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45975.626725347225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45975.626725347225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45975.626725347225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45975.626725347225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45975.626725347225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45975.626725347225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45975.626725347225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45975.626725347225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45975.626725347225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45975.626725347225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45975.626725347225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45975.626725347225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45975.626725347225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45975.626725347225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45975.626725347225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45975.626725347225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45975.626725347225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45975.626725347225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45975.626725347225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45975.626725347225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ref="G34:G97" ca="1" si="1">IFERROR(NOW()-F34,"-")</f>
        <v>45975.626725347225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45975.626725347225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45975.626725347225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45975.626725347225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45975.626725347225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45975.626725347225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45975.626725347225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45975.626725347225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45975.626725347225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45975.626725347225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45975.626725347225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45975.626725347225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45975.626725347225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45975.626725347225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45975.626725347225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45975.626725347225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45975.626725347225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45975.626725347225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45975.626725347225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45975.626725347225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45975.626725347225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45975.626725347225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45975.626725347225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45975.626725347225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45975.626725347225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45975.626725347225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45975.626725347225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45975.626725347225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45975.626725347225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45975.626725347225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45975.626725347225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45975.626725347225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45975.626725347225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45975.626725347225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45975.626725347225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45975.626725347225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45975.626725347225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45975.626725347225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45975.626725347225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45975.626725347225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45975.626725347225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45975.626725347225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45975.626725347225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45975.626725347225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45975.626725347225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45975.626725347225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45975.626725347225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45975.626725347225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45975.626725347225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45975.626725347225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45975.626725347225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45975.626725347225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45975.626725347225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45975.626725347225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45975.626725347225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45975.626725347225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45975.626725347225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45975.626725347225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45975.626725347225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45975.626725347225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45975.626725347225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45975.626725347225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45975.626725347225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45975.626725347225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ref="G98:G131" ca="1" si="2">IFERROR(NOW()-F98,"-")</f>
        <v>45975.626725347225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45975.626725347225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45975.626725347225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45975.626725347225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45975.626725347225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45975.626725347225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45975.626725347225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45975.626725347225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45975.626725347225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45975.626725347225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45975.626725347225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45975.626725347225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45975.626725347225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45975.626725347225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45975.626725347225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45975.626725347225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45975.626725347225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45975.626725347225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45975.626725347225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45975.626725347225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45975.626725347225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45975.626725347225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45975.626725347225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45975.626725347225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45975.626725347225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45975.626725347225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45975.626725347225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45975.626725347225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45975.626725347225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45975.626725347225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45975.626725347225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45975.626725347225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45975.626725347225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45975.626725347225</v>
      </c>
      <c r="H131" s="143"/>
      <c r="I131" s="141" t="str">
        <f>IFERROR(VLOOKUP(D131,DB!A:F,6,0),"")</f>
        <v/>
      </c>
      <c r="J131" s="141" t="str">
        <f>IFERROR(VLOOKUP(D131,DB!A:G,7,0),"")</f>
        <v/>
      </c>
      <c r="K131" s="144"/>
      <c r="L131" s="145" t="str">
        <f>IFERROR(VLOOKUP(D131,DB!A:I,9,0),"")</f>
        <v/>
      </c>
    </row>
  </sheetData>
  <dataValidations count="2">
    <dataValidation allowBlank="1" showInputMessage="1" showErrorMessage="1" sqref="E1" xr:uid="{9E1BC488-8814-4F8A-8DBE-742B3278AB71}"/>
    <dataValidation type="list" allowBlank="1" showInputMessage="1" showErrorMessage="1" sqref="E3:E1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2025-11-14T12:03:39Z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